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5.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defaultThemeVersion="166925"/>
  <mc:AlternateContent xmlns:mc="http://schemas.openxmlformats.org/markup-compatibility/2006">
    <mc:Choice Requires="x15">
      <x15ac:absPath xmlns:x15ac="http://schemas.microsoft.com/office/spreadsheetml/2010/11/ac" url="https://uofwaterloo.sharepoint.com/sites/tm-env-intactcentre/Shared Documents/Flood and Erosion/03 Published Reports/2024 IFC- Municipal Check-Up/11 2025 Update/"/>
    </mc:Choice>
  </mc:AlternateContent>
  <xr:revisionPtr revIDLastSave="408" documentId="8_{07D5468D-CBBA-434A-8E04-98FA930BFF98}" xr6:coauthVersionLast="47" xr6:coauthVersionMax="47" xr10:uidLastSave="{BE8FEEFE-973D-473F-B0AC-F7BFE1F8FE5A}"/>
  <bookViews>
    <workbookView xWindow="-90" yWindow="-90" windowWidth="19380" windowHeight="10260" tabRatio="803" xr2:uid="{00000000-000D-0000-FFFF-FFFF00000000}"/>
  </bookViews>
  <sheets>
    <sheet name="Start Here" sheetId="1" r:id="rId1"/>
    <sheet name="Section I" sheetId="2" r:id="rId2"/>
    <sheet name="Section II" sheetId="3" r:id="rId3"/>
    <sheet name="Section III" sheetId="4" r:id="rId4"/>
    <sheet name="Scorecard" sheetId="9" r:id="rId5"/>
    <sheet name="Web Diagrams" sheetId="5" r:id="rId6"/>
    <sheet name="Overview" sheetId="10" r:id="rId7"/>
    <sheet name="Background Calculations" sheetId="8" r:id="rId8"/>
    <sheet name="Supporting Information" sheetId="12" r:id="rId9"/>
    <sheet name="Glossary" sheetId="7" r:id="rId10"/>
    <sheet name="References" sheetId="13" r:id="rId11"/>
    <sheet name="Notes" sheetId="14" r:id="rId12"/>
  </sheets>
  <definedNames>
    <definedName name="Chart1_Categories" localSheetId="5">IF('Web Diagrams'!$R$14=0,INDEX('Web Diagrams'!#REF!,1):INDEX('Web Diagrams'!#REF!,7),INDEX('Web Diagrams'!#REF!,1):INDEX('Web Diagrams'!#REF!,8))</definedName>
    <definedName name="Chart1_Values">IF('Web Diagrams'!$R$14=0,INDEX('Web Diagrams'!$R$7:$R$14,1):INDEX('Web Diagrams'!$R$7:$R$14,7),INDEX('Web Diagrams'!$R$7:$R$14,1):INDEX('Web Diagrams'!$R$7:$R$14,8))</definedName>
    <definedName name="Chart2_Categories">_xlfn.IFS(AND('Web Diagrams'!$R$17=0,'Web Diagrams'!$R$21=0),INDEX('Web Diagrams'!$V$17:$V$24,1):INDEX('Web Diagrams'!$V$17:$V$24,4),AND('Web Diagrams'!$R$17&gt;0,'Web Diagrams'!$R$21=0),INDEX('Web Diagrams'!$V$17:$V$24,1):INDEX('Web Diagrams'!$V$17:$V$24,6),AND('Web Diagrams'!$R$17=0,'Web Diagrams'!$R$21&gt;0),INDEX('Web Diagrams'!$Z$18:$Z$25,1):INDEX('Web Diagrams'!$Z$18:$Z$25,6),AND('Web Diagrams'!$R$17&gt;0,'Web Diagrams'!$R$21&gt;0),INDEX('Web Diagrams'!$V$17:$V$24,1):INDEX('Web Diagrams'!$V$17:$V$24,8))</definedName>
    <definedName name="Chart2_Values">_xlfn.IFS(AND('Web Diagrams'!$R$17=0,'Web Diagrams'!$R$21=0),INDEX('Web Diagrams'!$X$18:$X$25,1):INDEX('Web Diagrams'!$X$18:$X$25,4),AND('Web Diagrams'!$R$17&gt;0,'Web Diagrams'!$R$21=0),INDEX('Web Diagrams'!$X$18:$X$25,1):INDEX('Web Diagrams'!$X$18:$X$25,6),AND('Web Diagrams'!$R$17=0,'Web Diagrams'!$R$21&gt;0),INDEX('Web Diagrams'!$AB$18:$AB$25,1):INDEX('Web Diagrams'!$AB$18:$AB$25,6),AND('Web Diagrams'!$R$17&gt;0,'Web Diagrams'!$R$21&gt;0),INDEX('Web Diagrams'!$X$18:$X$25,1):INDEX('Web Diagrams'!$X$18:$X$25,8))</definedName>
    <definedName name="Def_AssetMgmt">Glossary!$C$5:$T$7</definedName>
    <definedName name="Def_BsmntFlood">Glossary!$C$9:$T$10</definedName>
    <definedName name="Def_CoastalFlood">Glossary!$C$12:$T$15</definedName>
    <definedName name="Def_CritInfras">Glossary!$C$16:$T$18</definedName>
    <definedName name="Def_Exposure">Glossary!$C$20:$T$22</definedName>
    <definedName name="Def_FloodHazards">Glossary!$C$24:$T$25</definedName>
    <definedName name="Def_FloodMap">Glossary!$C$28:$T$31</definedName>
    <definedName name="Def_FloodMitigation">Glossary!$C$32:$T$34</definedName>
    <definedName name="Def_Floodplain">Glossary!$C$50:$T$53</definedName>
    <definedName name="Def_FloodPreparedness">Glossary!$C$37:$T$39</definedName>
    <definedName name="Def_FloodRisk">Glossary!$C$41:$T$43</definedName>
    <definedName name="Def_FloodRiskMaps">Glossary!$C$45:$T$49</definedName>
    <definedName name="Def_GreenInfrastructure">Glossary!$C$54:$T$56</definedName>
    <definedName name="Def_GreyInfrastructure">Glossary!$C$59:$T$61</definedName>
    <definedName name="Def_ImperviousSurfaces">Glossary!$C$64:$T$66</definedName>
    <definedName name="Def_LevelsofServices">Glossary!$C$68:$T$71</definedName>
    <definedName name="Def_NaturalAssets">Glossary!$C$73:$T$75</definedName>
    <definedName name="Def_RegulatoryFloodplain">Glossary!$C$79:$T$81</definedName>
    <definedName name="Def_RiverFlood">Glossary!$C$88:$P$91</definedName>
    <definedName name="Def_Shoreline">Glossary!$C$93:$P$95</definedName>
    <definedName name="Def_SocialVulnerability">Glossary!$C$97:$P$99</definedName>
    <definedName name="Def_SurfacePonding">Glossary!$C$101:$P$102</definedName>
    <definedName name="Def_Topography">Glossary!$C$104:$P$105</definedName>
    <definedName name="Def_VulnerablePopulations">Glossary!$C$107:$P$109</definedName>
    <definedName name="Def_Watercourses">Glossary!$C$111:$Q$112</definedName>
    <definedName name="Def_WatershedMgmt">Glossary!$C$114:$P$116</definedName>
    <definedName name="HML_Options">'Background Calculations'!$K$15:$O$15</definedName>
    <definedName name="HMLN">'Background Calculations'!$K$15:$P$17</definedName>
    <definedName name="HMLN_Options">'Background Calculations'!$K$15:$P$15</definedName>
    <definedName name="Info_AgeDevelopment">'Supporting Information'!$C$9</definedName>
    <definedName name="Info_CritInfrastructure">'Supporting Information'!$C$33</definedName>
    <definedName name="Info_EmergencyResponse">'Supporting Information'!$C$109</definedName>
    <definedName name="Info_FloodHistory">'Supporting Information'!$C$167</definedName>
    <definedName name="Info_FloodMapping">'Supporting Information'!$C$187</definedName>
    <definedName name="Info_FloodRiskAssessment">'Supporting Information'!$B$213</definedName>
    <definedName name="Info_MunicipalStaffCouncil">'Supporting Information'!$C$237</definedName>
    <definedName name="Info_NaturalInfrastructure">'Supporting Information'!$C$291</definedName>
    <definedName name="Info_PropertyFlood">'Supporting Information'!$C$366</definedName>
    <definedName name="Info_SewerSystems">'Supporting Information'!$C$388</definedName>
    <definedName name="Info_Stormwater">'Supporting Information'!$C$420</definedName>
    <definedName name="Info_VulnerablePopulations">'Supporting Information'!$C$454</definedName>
    <definedName name="LtoMCutoff">'Background Calculations'!$T$15</definedName>
    <definedName name="MtoHCutoff">'Background Calculations'!$T$16</definedName>
    <definedName name="_xlnm.Print_Area" localSheetId="7">'Background Calculations'!$I$2:$T$94</definedName>
    <definedName name="_xlnm.Print_Area" localSheetId="9">Glossary!$A$1:$T$147</definedName>
    <definedName name="_xlnm.Print_Area" localSheetId="6">Overview!$A$1:$AF$100</definedName>
    <definedName name="_xlnm.Print_Area" localSheetId="10">References!$A$1:$U$130</definedName>
    <definedName name="_xlnm.Print_Area" localSheetId="4">Scorecard!$B$2:$J$95</definedName>
    <definedName name="_xlnm.Print_Area" localSheetId="1">'Section I'!$A$2:$T$274</definedName>
    <definedName name="_xlnm.Print_Area" localSheetId="2">'Section II'!$A$2:$T$214</definedName>
    <definedName name="_xlnm.Print_Area" localSheetId="3">'Section III'!$A$2:$T$338</definedName>
    <definedName name="_xlnm.Print_Area" localSheetId="0">'Start Here'!$A$1:$Q$200</definedName>
    <definedName name="_xlnm.Print_Area" localSheetId="8">'Supporting Information'!$A$1:$T$509</definedName>
    <definedName name="_xlnm.Print_Area" localSheetId="5">'Web Diagrams'!$A$1:$O$171</definedName>
    <definedName name="_xlnm.Print_Titles" localSheetId="6">Overview!$2:$7</definedName>
    <definedName name="_xlnm.Print_Titles" localSheetId="0">'Start Here'!$1:$1</definedName>
    <definedName name="Q1A1">'Section I'!$C$42:$R$63</definedName>
    <definedName name="Q1A2">'Section I'!$C$65:$R$76</definedName>
    <definedName name="Q1A3">'Section I'!$C$78:$R$92</definedName>
    <definedName name="Q1B1">'Section I'!$C$96:$R$105</definedName>
    <definedName name="Q1B2">'Section I'!$C$107:$R$120</definedName>
    <definedName name="Q1B3">'Section I'!$C$122:$R$133</definedName>
    <definedName name="Q1B4">'Section I'!$C$135:$R$146</definedName>
    <definedName name="Q1B5">'Section I'!$C$150:$R$160</definedName>
    <definedName name="Q1C1">'Section I'!$C$164:$R$175</definedName>
    <definedName name="Q1C2">'Section I'!$C$177:$R$191</definedName>
    <definedName name="Q1C3">'Section I'!$C$194:$R$204</definedName>
    <definedName name="Q1C4">'Section I'!$C$207:$R$217</definedName>
    <definedName name="Q1D1">'Section I'!$C$221:$R$232</definedName>
    <definedName name="Q1D2">'Section I'!$C$234:$R$247</definedName>
    <definedName name="Q1D3">'Section I'!$C$251:$R$262</definedName>
    <definedName name="Q1D4">'Section I'!$C$264:$R$274</definedName>
    <definedName name="Q2A1">'Section II'!$C$36:$R$45</definedName>
    <definedName name="Q2A2">'Section II'!$C$47:$R$57</definedName>
    <definedName name="Q2A3">'Section II'!$C$59:$R$70</definedName>
    <definedName name="Q2A4">'Section II'!$C$72:$R$95</definedName>
    <definedName name="Q2A5">'Section II'!$C$97:$R$107</definedName>
    <definedName name="Q2A6">'Section II'!$C$109:$R$119</definedName>
    <definedName name="Q2B1">'Section II'!$C$123:$R$136</definedName>
    <definedName name="Q2B2">'Section II'!$C$138:$R$151</definedName>
    <definedName name="Q2C1">'Section II'!$C$156:$R$166</definedName>
    <definedName name="Q2C2">'Section II'!$C$168:$R$182</definedName>
    <definedName name="Q2D1">'Section II'!$C$187:$R$197</definedName>
    <definedName name="Q2D2">'Section II'!$C$199:$R$214</definedName>
    <definedName name="Q3A10">'Section III'!$C$169:$R$185</definedName>
    <definedName name="Q3A2">'Section III'!$C$47:$R$72</definedName>
    <definedName name="Q3A3">'Section III'!$C$74:$R$88</definedName>
    <definedName name="Q3A4">'Section III'!$C$89:$R$103</definedName>
    <definedName name="Q3A5">'Section III'!$C$105:$R$116</definedName>
    <definedName name="Q3A7">'Section III'!$C$131:$R$142</definedName>
    <definedName name="Q3A8">'Section III'!$C$143:$R$156</definedName>
    <definedName name="Q3B1">'Section III'!$C$201:$R$212</definedName>
    <definedName name="Q3B3">'Section III'!$C$225:$R$235</definedName>
    <definedName name="Q3D2">'Section III'!$C$313:$R$325</definedName>
    <definedName name="S1_A1">'Section I'!$I$62</definedName>
    <definedName name="S1_A2">'Section I'!$I$75</definedName>
    <definedName name="S1_A3">'Section I'!$I$90</definedName>
    <definedName name="S1_B1">'Section I'!$I$104</definedName>
    <definedName name="S1_B2">'Section I'!$I$119</definedName>
    <definedName name="S1_B3">'Section I'!$I$132</definedName>
    <definedName name="S1_B4">'Section I'!$I$144</definedName>
    <definedName name="S1_B5">'Section I'!$I$158</definedName>
    <definedName name="S1_C1">'Section I'!$I$174</definedName>
    <definedName name="S1_C2">'Section I'!$I$189</definedName>
    <definedName name="S1_C3">'Section I'!$I$203</definedName>
    <definedName name="S1_C4">'Section I'!$I$215</definedName>
    <definedName name="S1_D1">'Section I'!$I$231</definedName>
    <definedName name="S1_D2">'Section I'!$I$246</definedName>
    <definedName name="S1_D3">'Section I'!$I$260</definedName>
    <definedName name="S1_D4">'Section I'!$I$272</definedName>
    <definedName name="S2_A1">'Section II'!$I$44</definedName>
    <definedName name="S2_A2">'Section II'!$I$56</definedName>
    <definedName name="S2_A3">'Section II'!$I$69</definedName>
    <definedName name="S2_A4a">'Section II'!$F$82</definedName>
    <definedName name="S2_A4b">'Section II'!$L$82</definedName>
    <definedName name="S2_A4c">'Section II'!$F$86</definedName>
    <definedName name="S2_A4d">'Section II'!$L$86</definedName>
    <definedName name="S2_A4e">'Section II'!$F$90</definedName>
    <definedName name="S2_A4f">'Section II'!$L$90</definedName>
    <definedName name="S2_A4g">'Section II'!$F$94</definedName>
    <definedName name="S2_A4h">'Section II'!$L$94</definedName>
    <definedName name="S2_A5">'Section II'!$I$106</definedName>
    <definedName name="S2_A6">'Section II'!$I$117</definedName>
    <definedName name="S2_B1a">'Section II'!$F$135</definedName>
    <definedName name="S2_B1b">'Section II'!$L$135</definedName>
    <definedName name="S2_B2a">'Section II'!$F$150</definedName>
    <definedName name="S2_B2b">'Section II'!$L$150</definedName>
    <definedName name="S2_C1">'Section II'!$I$165</definedName>
    <definedName name="S2_C2a">'Section II'!$F$181</definedName>
    <definedName name="S2_C2b">'Section II'!$L$181</definedName>
    <definedName name="S2_D1">'Section II'!$I$196</definedName>
    <definedName name="S2_D2a">'Section II'!$F$212</definedName>
    <definedName name="S2_D2b">'Section II'!$L$212</definedName>
    <definedName name="S3_A1">'Section III'!$I$44</definedName>
    <definedName name="S3_A10a">'Section III'!$F$179</definedName>
    <definedName name="S3_A10b">'Section III'!$L$179</definedName>
    <definedName name="S3_A10c">'Section III'!$D$183</definedName>
    <definedName name="S3_A10d">'Section III'!$I$183</definedName>
    <definedName name="S3_A10e">'Section III'!$N$183</definedName>
    <definedName name="S3_A11">'Section III'!$I$195</definedName>
    <definedName name="S3_A2a">'Section III'!$F$59</definedName>
    <definedName name="S3_A2b">'Section III'!$L$59</definedName>
    <definedName name="S3_A2c">'Section III'!$F$63</definedName>
    <definedName name="S3_A2d">'Section III'!$L$63</definedName>
    <definedName name="S3_A2e">'Section III'!$F$67</definedName>
    <definedName name="S3_A2f">'Section III'!$L$67</definedName>
    <definedName name="S3_A2g">'Section III'!$F$71</definedName>
    <definedName name="S3_A2h">'Section III'!$L$71</definedName>
    <definedName name="S3_A3a">'Section III'!$F$86</definedName>
    <definedName name="S3_A3b">'Section III'!$L$86</definedName>
    <definedName name="S3_A4a">'Section III'!$F$102</definedName>
    <definedName name="S3_A4b">'Section III'!$L$102</definedName>
    <definedName name="S3_A5">'Section III'!$I$115</definedName>
    <definedName name="S3_A6">'Section III'!$I$128</definedName>
    <definedName name="S3_A7">'Section III'!$I$140</definedName>
    <definedName name="S3_A8">'Section III'!$I$154</definedName>
    <definedName name="S3_A9">'Section III'!$I$166</definedName>
    <definedName name="S3_B1">'Section III'!$I$210</definedName>
    <definedName name="S3_B2">'Section III'!$I$222</definedName>
    <definedName name="S3_B3">'Section III'!$I$233</definedName>
    <definedName name="S3_B4">'Section III'!$I$244</definedName>
    <definedName name="S3_B5">'Section III'!$I$255</definedName>
    <definedName name="S3_C1">'Section III'!$I$270</definedName>
    <definedName name="S3_C2">'Section III'!$I$283</definedName>
    <definedName name="S3_C3">'Section III'!$I$295</definedName>
    <definedName name="S3_D1">'Section III'!$I$310</definedName>
    <definedName name="S3_D2">'Section III'!$I$323</definedName>
    <definedName name="S3_D3">'Section III'!$I$336</definedName>
    <definedName name="Score_I_A">'Background Calculations'!$Q$21</definedName>
    <definedName name="SCORE_I_B">'Background Calculations'!$Q$24</definedName>
    <definedName name="SCORE_I_C">'Background Calculations'!$Q$29</definedName>
    <definedName name="Score_I_D">'Background Calculations'!$Q$33</definedName>
    <definedName name="Score_II_A">'Background Calculations'!$Q$37</definedName>
    <definedName name="Score_II_B">'Background Calculations'!$Q$50</definedName>
    <definedName name="Score_II_C">'Background Calculations'!$Q$54</definedName>
    <definedName name="Score_II_D">'Background Calculations'!$Q$57</definedName>
    <definedName name="Score_III_A">'Background Calculations'!$Q$60</definedName>
    <definedName name="Score_III_B">'Background Calculations'!$Q$84</definedName>
    <definedName name="Score_III_C">'Background Calculations'!$Q$89</definedName>
    <definedName name="Score_III_D">'Background Calculations'!$Q$92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1" i="8" l="1"/>
  <c r="P21" i="8" s="1"/>
  <c r="AB29" i="4"/>
  <c r="AB22" i="4"/>
  <c r="AB9" i="2"/>
  <c r="R61" i="5" l="1"/>
  <c r="S61" i="5" s="1"/>
  <c r="U61" i="5" s="1"/>
  <c r="R60" i="5"/>
  <c r="S60" i="5" s="1"/>
  <c r="U60" i="5" s="1"/>
  <c r="R59" i="5"/>
  <c r="S59" i="5" s="1"/>
  <c r="R58" i="5"/>
  <c r="S58" i="5" s="1"/>
  <c r="U58" i="5" s="1"/>
  <c r="R57" i="5"/>
  <c r="S57" i="5" s="1"/>
  <c r="U57" i="5" s="1"/>
  <c r="R56" i="5"/>
  <c r="S56" i="5" s="1"/>
  <c r="R55" i="5"/>
  <c r="S55" i="5" s="1"/>
  <c r="U55" i="5" s="1"/>
  <c r="R54" i="5"/>
  <c r="S54" i="5" s="1"/>
  <c r="U54" i="5" s="1"/>
  <c r="R53" i="5"/>
  <c r="S53" i="5" s="1"/>
  <c r="U53" i="5" s="1"/>
  <c r="R52" i="5"/>
  <c r="S52" i="5" s="1"/>
  <c r="R109" i="5"/>
  <c r="S109" i="5" s="1"/>
  <c r="U109" i="5" s="1"/>
  <c r="X103" i="5" s="1"/>
  <c r="R108" i="5"/>
  <c r="S108" i="5" s="1"/>
  <c r="U108" i="5" s="1"/>
  <c r="R107" i="5"/>
  <c r="S107" i="5" s="1"/>
  <c r="U107" i="5" s="1"/>
  <c r="R106" i="5"/>
  <c r="S106" i="5" s="1"/>
  <c r="U106" i="5" s="1"/>
  <c r="R105" i="5"/>
  <c r="S105" i="5" s="1"/>
  <c r="U105" i="5" s="1"/>
  <c r="R104" i="5"/>
  <c r="S104" i="5" s="1"/>
  <c r="U104" i="5" s="1"/>
  <c r="R103" i="5"/>
  <c r="S103" i="5" s="1"/>
  <c r="U103" i="5" s="1"/>
  <c r="X101" i="5" s="1"/>
  <c r="R102" i="5"/>
  <c r="S102" i="5" s="1"/>
  <c r="U102" i="5" s="1"/>
  <c r="X100" i="5" s="1"/>
  <c r="R101" i="5"/>
  <c r="S101" i="5" s="1"/>
  <c r="U101" i="5" s="1"/>
  <c r="X99" i="5" s="1"/>
  <c r="R100" i="5"/>
  <c r="S100" i="5" s="1"/>
  <c r="U100" i="5" s="1"/>
  <c r="X98" i="5" s="1"/>
  <c r="R99" i="5"/>
  <c r="S99" i="5" s="1"/>
  <c r="U99" i="5" s="1"/>
  <c r="X97" i="5" s="1"/>
  <c r="R98" i="5"/>
  <c r="S98" i="5" s="1"/>
  <c r="U98" i="5" s="1"/>
  <c r="R97" i="5"/>
  <c r="S97" i="5" s="1"/>
  <c r="U97" i="5" s="1"/>
  <c r="R96" i="5"/>
  <c r="S96" i="5" s="1"/>
  <c r="U96" i="5" s="1"/>
  <c r="R95" i="5"/>
  <c r="S95" i="5" s="1"/>
  <c r="U95" i="5" s="1"/>
  <c r="R94" i="5"/>
  <c r="S94" i="5" s="1"/>
  <c r="M83" i="8"/>
  <c r="M82" i="8"/>
  <c r="N82" i="8" s="1"/>
  <c r="P82" i="8" s="1"/>
  <c r="X95" i="5" l="1"/>
  <c r="X55" i="5"/>
  <c r="X57" i="5"/>
  <c r="X53" i="5"/>
  <c r="U52" i="5"/>
  <c r="X52" i="5" s="1"/>
  <c r="U59" i="5"/>
  <c r="X56" i="5" s="1"/>
  <c r="U56" i="5"/>
  <c r="X54" i="5" s="1"/>
  <c r="X96" i="5"/>
  <c r="X102" i="5"/>
  <c r="U94" i="5"/>
  <c r="X94" i="5" s="1"/>
  <c r="N83" i="8" l="1"/>
  <c r="P83" i="8" s="1"/>
  <c r="M80" i="8"/>
  <c r="N80" i="8" s="1"/>
  <c r="P80" i="8" s="1"/>
  <c r="M79" i="8"/>
  <c r="N79" i="8" s="1"/>
  <c r="P79" i="8" s="1"/>
  <c r="M78" i="8"/>
  <c r="N78" i="8" s="1"/>
  <c r="P78" i="8" s="1"/>
  <c r="M81" i="8"/>
  <c r="N81" i="8" s="1"/>
  <c r="P81" i="8" s="1"/>
  <c r="M72" i="8"/>
  <c r="N72" i="8" s="1"/>
  <c r="P72" i="8" s="1"/>
  <c r="M70" i="8"/>
  <c r="N70" i="8" s="1"/>
  <c r="P70" i="8" s="1"/>
  <c r="M69" i="8"/>
  <c r="N69" i="8" s="1"/>
  <c r="P69" i="8" s="1"/>
  <c r="M58" i="8"/>
  <c r="N58" i="8" s="1"/>
  <c r="P58" i="8" s="1"/>
  <c r="M59" i="8"/>
  <c r="N59" i="8" s="1"/>
  <c r="M55" i="8"/>
  <c r="N55" i="8" s="1"/>
  <c r="P55" i="8" s="1"/>
  <c r="M56" i="8"/>
  <c r="N56" i="8" s="1"/>
  <c r="P56" i="8" s="1"/>
  <c r="M52" i="8"/>
  <c r="N52" i="8" s="1"/>
  <c r="P52" i="8" s="1"/>
  <c r="M53" i="8"/>
  <c r="N53" i="8" s="1"/>
  <c r="P53" i="8" s="1"/>
  <c r="M51" i="8"/>
  <c r="N51" i="8" s="1"/>
  <c r="P51" i="8" s="1"/>
  <c r="M50" i="8"/>
  <c r="N50" i="8" s="1"/>
  <c r="P50" i="8" s="1"/>
  <c r="M94" i="8"/>
  <c r="N94" i="8" s="1"/>
  <c r="P94" i="8" s="1"/>
  <c r="M93" i="8"/>
  <c r="N93" i="8" s="1"/>
  <c r="P93" i="8" s="1"/>
  <c r="M92" i="8"/>
  <c r="N92" i="8" s="1"/>
  <c r="M91" i="8"/>
  <c r="N91" i="8" s="1"/>
  <c r="P91" i="8" s="1"/>
  <c r="M90" i="8"/>
  <c r="N90" i="8" s="1"/>
  <c r="P90" i="8" s="1"/>
  <c r="M89" i="8"/>
  <c r="N89" i="8" s="1"/>
  <c r="P89" i="8" s="1"/>
  <c r="M88" i="8"/>
  <c r="N88" i="8" s="1"/>
  <c r="P88" i="8" s="1"/>
  <c r="M87" i="8"/>
  <c r="N87" i="8" s="1"/>
  <c r="P87" i="8" s="1"/>
  <c r="M86" i="8"/>
  <c r="N86" i="8" s="1"/>
  <c r="P86" i="8" s="1"/>
  <c r="M85" i="8"/>
  <c r="N85" i="8" s="1"/>
  <c r="P85" i="8" s="1"/>
  <c r="M84" i="8"/>
  <c r="N84" i="8" s="1"/>
  <c r="M77" i="8"/>
  <c r="N77" i="8" s="1"/>
  <c r="P77" i="8" s="1"/>
  <c r="M76" i="8"/>
  <c r="N76" i="8" s="1"/>
  <c r="P76" i="8" s="1"/>
  <c r="M75" i="8"/>
  <c r="N75" i="8" s="1"/>
  <c r="P75" i="8" s="1"/>
  <c r="M74" i="8"/>
  <c r="N74" i="8" s="1"/>
  <c r="P74" i="8" s="1"/>
  <c r="M73" i="8"/>
  <c r="N73" i="8" s="1"/>
  <c r="P73" i="8" s="1"/>
  <c r="M71" i="8"/>
  <c r="N71" i="8" s="1"/>
  <c r="P71" i="8" s="1"/>
  <c r="M68" i="8"/>
  <c r="N68" i="8" s="1"/>
  <c r="P68" i="8" s="1"/>
  <c r="M67" i="8"/>
  <c r="N67" i="8" s="1"/>
  <c r="P67" i="8" s="1"/>
  <c r="M66" i="8"/>
  <c r="N66" i="8" s="1"/>
  <c r="P66" i="8" s="1"/>
  <c r="M65" i="8"/>
  <c r="N65" i="8" s="1"/>
  <c r="P65" i="8" s="1"/>
  <c r="M64" i="8"/>
  <c r="N64" i="8" s="1"/>
  <c r="P64" i="8" s="1"/>
  <c r="M63" i="8"/>
  <c r="N63" i="8" s="1"/>
  <c r="P63" i="8" s="1"/>
  <c r="M62" i="8"/>
  <c r="N62" i="8" s="1"/>
  <c r="P62" i="8" s="1"/>
  <c r="M61" i="8"/>
  <c r="N61" i="8" s="1"/>
  <c r="M60" i="8"/>
  <c r="N60" i="8" s="1"/>
  <c r="P60" i="8" s="1"/>
  <c r="M57" i="8"/>
  <c r="N57" i="8" s="1"/>
  <c r="P57" i="8" s="1"/>
  <c r="M54" i="8"/>
  <c r="N54" i="8" s="1"/>
  <c r="M49" i="8"/>
  <c r="N49" i="8" s="1"/>
  <c r="P49" i="8" s="1"/>
  <c r="M48" i="8"/>
  <c r="N48" i="8" s="1"/>
  <c r="P48" i="8" s="1"/>
  <c r="M47" i="8"/>
  <c r="N47" i="8" s="1"/>
  <c r="P47" i="8" s="1"/>
  <c r="M46" i="8"/>
  <c r="N46" i="8" s="1"/>
  <c r="P46" i="8" s="1"/>
  <c r="M45" i="8"/>
  <c r="N45" i="8" s="1"/>
  <c r="P45" i="8" s="1"/>
  <c r="M44" i="8"/>
  <c r="N44" i="8" s="1"/>
  <c r="P44" i="8" s="1"/>
  <c r="M43" i="8"/>
  <c r="N43" i="8" s="1"/>
  <c r="P43" i="8" s="1"/>
  <c r="M42" i="8"/>
  <c r="N42" i="8" s="1"/>
  <c r="P42" i="8" s="1"/>
  <c r="M41" i="8"/>
  <c r="N41" i="8" s="1"/>
  <c r="P41" i="8" s="1"/>
  <c r="M40" i="8"/>
  <c r="N40" i="8" s="1"/>
  <c r="P40" i="8" s="1"/>
  <c r="M39" i="8"/>
  <c r="N39" i="8" s="1"/>
  <c r="P39" i="8" s="1"/>
  <c r="M38" i="8"/>
  <c r="N38" i="8" s="1"/>
  <c r="P38" i="8" s="1"/>
  <c r="M37" i="8"/>
  <c r="N37" i="8" s="1"/>
  <c r="P37" i="8" s="1"/>
  <c r="M36" i="8"/>
  <c r="N36" i="8" s="1"/>
  <c r="M35" i="8"/>
  <c r="N35" i="8" s="1"/>
  <c r="P35" i="8" s="1"/>
  <c r="M34" i="8"/>
  <c r="N34" i="8" s="1"/>
  <c r="P34" i="8" s="1"/>
  <c r="M33" i="8"/>
  <c r="N33" i="8" s="1"/>
  <c r="P33" i="8" s="1"/>
  <c r="M32" i="8"/>
  <c r="N32" i="8" s="1"/>
  <c r="P32" i="8" s="1"/>
  <c r="M31" i="8"/>
  <c r="N31" i="8" s="1"/>
  <c r="P31" i="8" s="1"/>
  <c r="M30" i="8"/>
  <c r="N30" i="8" s="1"/>
  <c r="P30" i="8" s="1"/>
  <c r="M29" i="8"/>
  <c r="N29" i="8" s="1"/>
  <c r="P29" i="8" s="1"/>
  <c r="M28" i="8"/>
  <c r="N28" i="8" s="1"/>
  <c r="P28" i="8" s="1"/>
  <c r="M27" i="8"/>
  <c r="N27" i="8" s="1"/>
  <c r="P27" i="8" s="1"/>
  <c r="M26" i="8"/>
  <c r="N26" i="8" s="1"/>
  <c r="P26" i="8" s="1"/>
  <c r="M25" i="8"/>
  <c r="N25" i="8" s="1"/>
  <c r="P25" i="8" s="1"/>
  <c r="M24" i="8"/>
  <c r="N24" i="8" s="1"/>
  <c r="M23" i="8"/>
  <c r="N23" i="8" s="1"/>
  <c r="P23" i="8" s="1"/>
  <c r="M22" i="8"/>
  <c r="N22" i="8" s="1"/>
  <c r="P22" i="8" s="1"/>
  <c r="M21" i="8"/>
  <c r="Q50" i="8" l="1"/>
  <c r="P24" i="8"/>
  <c r="Q24" i="8"/>
  <c r="Q37" i="8"/>
  <c r="P36" i="8"/>
  <c r="Q33" i="8"/>
  <c r="Q29" i="8"/>
  <c r="R29" i="8" s="1" a="1"/>
  <c r="R29" i="8" s="1"/>
  <c r="J18" i="9" s="1"/>
  <c r="P59" i="8"/>
  <c r="Q57" i="8"/>
  <c r="R57" i="8" s="1" a="1"/>
  <c r="R57" i="8" s="1"/>
  <c r="J52" i="9" s="1"/>
  <c r="Q21" i="8"/>
  <c r="R21" i="8" s="1" a="1"/>
  <c r="R21" i="8" s="1"/>
  <c r="J10" i="9" s="1"/>
  <c r="P92" i="8"/>
  <c r="Q92" i="8"/>
  <c r="R92" i="8" s="1" a="1"/>
  <c r="R92" i="8" s="1"/>
  <c r="J93" i="9" s="1"/>
  <c r="Q89" i="8"/>
  <c r="P84" i="8"/>
  <c r="Q84" i="8"/>
  <c r="P61" i="8"/>
  <c r="Q60" i="8"/>
  <c r="P54" i="8"/>
  <c r="Q54" i="8"/>
  <c r="R54" i="8" s="1" a="1"/>
  <c r="R54" i="8" s="1"/>
  <c r="J49" i="9" s="1"/>
  <c r="AB57" i="3"/>
  <c r="AB56" i="3"/>
  <c r="AB50" i="3"/>
  <c r="AB49" i="3"/>
  <c r="AB48" i="3"/>
  <c r="AB47" i="3"/>
  <c r="AB46" i="3"/>
  <c r="AB45" i="3"/>
  <c r="AB44" i="3"/>
  <c r="AB38" i="3"/>
  <c r="AB37" i="3"/>
  <c r="AB36" i="3"/>
  <c r="AB35" i="3"/>
  <c r="AB34" i="3"/>
  <c r="AB33" i="3"/>
  <c r="AB29" i="3"/>
  <c r="AB22" i="3"/>
  <c r="AB16" i="2"/>
  <c r="AB15" i="2"/>
  <c r="AB14" i="2"/>
  <c r="AB13" i="2"/>
  <c r="AB12" i="2"/>
  <c r="AB11" i="2"/>
  <c r="AB10" i="2"/>
  <c r="R33" i="8" l="1" a="1"/>
  <c r="R33" i="8" s="1"/>
  <c r="J22" i="9" s="1"/>
  <c r="S91" i="10"/>
  <c r="T91" i="10" s="1"/>
  <c r="S38" i="10"/>
  <c r="R60" i="8" a="1"/>
  <c r="R60" i="8" s="1"/>
  <c r="J61" i="9" s="1"/>
  <c r="H43" i="10" s="1"/>
  <c r="H97" i="10"/>
  <c r="C68" i="10"/>
  <c r="G97" i="10"/>
  <c r="R89" i="8" a="1"/>
  <c r="R89" i="8" s="1"/>
  <c r="J90" i="9" s="1"/>
  <c r="H79" i="10" s="1"/>
  <c r="S74" i="10"/>
  <c r="T74" i="10" s="1"/>
  <c r="R50" i="8" a="1"/>
  <c r="R50" i="8" s="1"/>
  <c r="J45" i="9" s="1"/>
  <c r="G61" i="10" s="1"/>
  <c r="S57" i="10"/>
  <c r="T57" i="10" s="1"/>
  <c r="R84" i="8" a="1"/>
  <c r="R84" i="8" s="1"/>
  <c r="J85" i="9" s="1"/>
  <c r="H61" i="10" s="1"/>
  <c r="S56" i="10"/>
  <c r="R37" i="8" a="1"/>
  <c r="R37" i="8" s="1"/>
  <c r="J32" i="9" s="1"/>
  <c r="G43" i="10" s="1"/>
  <c r="S39" i="10"/>
  <c r="T39" i="10" s="1"/>
  <c r="S55" i="10"/>
  <c r="T55" i="10" s="1"/>
  <c r="R24" i="8" a="1"/>
  <c r="R24" i="8" s="1"/>
  <c r="J13" i="9" s="1"/>
  <c r="C50" i="10" s="1"/>
  <c r="G79" i="10"/>
  <c r="C32" i="10"/>
  <c r="S92" i="10"/>
  <c r="T92" i="10" s="1"/>
  <c r="S73" i="10"/>
  <c r="T73" i="10" s="1"/>
  <c r="S75" i="10"/>
  <c r="S93" i="10"/>
  <c r="S37" i="10"/>
  <c r="T37" i="10" s="1"/>
  <c r="S60" i="8"/>
  <c r="T60" i="8" s="1" a="1"/>
  <c r="T60" i="8" s="1"/>
  <c r="S37" i="8"/>
  <c r="T37" i="8" s="1" a="1"/>
  <c r="T37" i="8" s="1"/>
  <c r="S21" i="8"/>
  <c r="T21" i="8" s="1" a="1"/>
  <c r="T21" i="8" s="1"/>
  <c r="Y52" i="10" l="1"/>
  <c r="AA54" i="10" s="1"/>
  <c r="Y50" i="10"/>
  <c r="AA52" i="10" s="1"/>
  <c r="Y51" i="10"/>
  <c r="AA53" i="10" s="1"/>
  <c r="C86" i="10"/>
  <c r="Y34" i="10"/>
  <c r="AA36" i="10" s="1"/>
  <c r="Y32" i="10"/>
  <c r="AA34" i="10" s="1"/>
  <c r="Y33" i="10"/>
  <c r="AA35" i="10" s="1"/>
  <c r="Y70" i="10"/>
  <c r="AA72" i="10" s="1"/>
  <c r="Y69" i="10"/>
  <c r="AA71" i="10" s="1"/>
  <c r="Y68" i="10"/>
  <c r="AA70" i="10" s="1"/>
  <c r="G23" i="10"/>
  <c r="S20" i="10"/>
  <c r="T20" i="10" s="1"/>
  <c r="H23" i="10"/>
  <c r="S19" i="10"/>
  <c r="T38" i="10"/>
  <c r="U38" i="10"/>
  <c r="T56" i="10"/>
  <c r="U56" i="10"/>
  <c r="C12" i="10"/>
  <c r="S18" i="10"/>
  <c r="T18" i="10" s="1"/>
  <c r="T75" i="10"/>
  <c r="U74" i="10"/>
  <c r="T93" i="10"/>
  <c r="U92" i="10"/>
  <c r="V74" i="10" l="1" a="1"/>
  <c r="V74" i="10" s="1"/>
  <c r="W74" i="10" s="1"/>
  <c r="G68" i="10" s="1"/>
  <c r="V56" i="10" a="1"/>
  <c r="V56" i="10" s="1"/>
  <c r="W56" i="10" s="1"/>
  <c r="G50" i="10" s="1"/>
  <c r="V38" i="10" a="1"/>
  <c r="V38" i="10" s="1"/>
  <c r="W38" i="10" s="1"/>
  <c r="G32" i="10" s="1"/>
  <c r="V92" i="10" a="1"/>
  <c r="V92" i="10" s="1"/>
  <c r="W92" i="10" s="1"/>
  <c r="G86" i="10" s="1"/>
  <c r="Y86" i="10"/>
  <c r="AA88" i="10" s="1"/>
  <c r="Y87" i="10"/>
  <c r="AA89" i="10" s="1"/>
  <c r="Y88" i="10"/>
  <c r="AA90" i="10" s="1"/>
  <c r="Y13" i="10"/>
  <c r="Y14" i="10"/>
  <c r="Y12" i="10"/>
  <c r="T19" i="10"/>
  <c r="U19" i="10"/>
  <c r="Y71" i="10" l="1"/>
  <c r="AD72" i="10" s="1"/>
  <c r="Y72" i="10"/>
  <c r="AC71" i="10" s="1"/>
  <c r="Y73" i="10"/>
  <c r="AB71" i="10" s="1"/>
  <c r="Y55" i="10"/>
  <c r="AB52" i="10" s="1"/>
  <c r="Y53" i="10"/>
  <c r="AD51" i="10" s="1"/>
  <c r="Y54" i="10"/>
  <c r="AC52" i="10" s="1"/>
  <c r="Y36" i="10"/>
  <c r="Y35" i="10"/>
  <c r="AD33" i="10" s="1"/>
  <c r="Y37" i="10"/>
  <c r="AB35" i="10" s="1"/>
  <c r="Y89" i="10"/>
  <c r="AD87" i="10" s="1"/>
  <c r="Y90" i="10"/>
  <c r="AC87" i="10" s="1"/>
  <c r="Y91" i="10"/>
  <c r="AB87" i="10" s="1"/>
  <c r="V19" i="10" a="1"/>
  <c r="V19" i="10" s="1"/>
  <c r="W19" i="10" s="1"/>
  <c r="G12" i="10" s="1"/>
  <c r="AA14" i="10"/>
  <c r="AA16" i="10"/>
  <c r="AA15" i="10"/>
  <c r="AD53" i="10" l="1"/>
  <c r="AB53" i="10"/>
  <c r="AC69" i="10"/>
  <c r="AD89" i="10"/>
  <c r="AB70" i="10"/>
  <c r="AB72" i="10"/>
  <c r="AC89" i="10"/>
  <c r="AC88" i="10"/>
  <c r="AD54" i="10"/>
  <c r="AC53" i="10"/>
  <c r="AD52" i="10"/>
  <c r="AB54" i="10"/>
  <c r="AB51" i="10"/>
  <c r="AC51" i="10"/>
  <c r="AC54" i="10"/>
  <c r="AC90" i="10"/>
  <c r="AB69" i="10"/>
  <c r="AD70" i="10"/>
  <c r="AD69" i="10"/>
  <c r="AC72" i="10"/>
  <c r="AD71" i="10"/>
  <c r="AC70" i="10"/>
  <c r="AD36" i="10"/>
  <c r="AD34" i="10"/>
  <c r="AB36" i="10"/>
  <c r="AB33" i="10"/>
  <c r="AB34" i="10"/>
  <c r="AD35" i="10"/>
  <c r="AC35" i="10"/>
  <c r="AC33" i="10"/>
  <c r="AC36" i="10"/>
  <c r="AC34" i="10"/>
  <c r="AD88" i="10"/>
  <c r="AB90" i="10"/>
  <c r="AD90" i="10"/>
  <c r="AB89" i="10"/>
  <c r="AB88" i="10"/>
  <c r="Y15" i="10"/>
  <c r="AD13" i="10" s="1"/>
  <c r="Y17" i="10"/>
  <c r="AB13" i="10" s="1"/>
  <c r="Y16" i="10"/>
  <c r="AC13" i="10" s="1"/>
  <c r="AD15" i="10" l="1"/>
  <c r="AD14" i="10"/>
  <c r="AB16" i="10"/>
  <c r="AB15" i="10"/>
  <c r="AB14" i="10"/>
  <c r="AC15" i="10"/>
  <c r="AD16" i="10"/>
  <c r="AC14" i="10"/>
  <c r="AC16" i="1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9">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futureMetadata>
  <cellMetadata count="1">
    <bk>
      <rc t="1" v="0"/>
    </bk>
  </cellMetadata>
  <valueMetadata count="19">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valueMetadata>
</metadata>
</file>

<file path=xl/sharedStrings.xml><?xml version="1.0" encoding="utf-8"?>
<sst xmlns="http://schemas.openxmlformats.org/spreadsheetml/2006/main" count="2474" uniqueCount="946">
  <si>
    <t>Introduction</t>
  </si>
  <si>
    <t>•</t>
  </si>
  <si>
    <t xml:space="preserve">You can use this tool to help your municipality understand, assess and plan action to reduce intense rainfall, river, and coastal flood risk. Other types of flooding, for example associated with ice jams, dam failures, and tsunamis, are not covered by this tool. </t>
  </si>
  <si>
    <t>To respond to each question, select the button to reveal a dropdown menu where you can select a response from the following:</t>
  </si>
  <si>
    <t xml:space="preserve">Please answer all questions to the best of your ability, based on the most recent and accurate information you have. You can respond to the questions in any order, but we highly recommend you complete all questions. </t>
  </si>
  <si>
    <t xml:space="preserve">Understanding and Using Your Results </t>
  </si>
  <si>
    <t>Results are presented for:</t>
  </si>
  <si>
    <t>A breakdown of the assessment considering:</t>
  </si>
  <si>
    <t>Web Diagrams</t>
  </si>
  <si>
    <t>Limitations</t>
  </si>
  <si>
    <t>Further Information</t>
  </si>
  <si>
    <t>Section I: Flood Hazard and Exposure – Identifying Potential Risks</t>
  </si>
  <si>
    <t>Surface Ponding</t>
  </si>
  <si>
    <t>B1</t>
  </si>
  <si>
    <t>Impervious Surfaces</t>
  </si>
  <si>
    <t>B2</t>
  </si>
  <si>
    <t>Basement Flooding</t>
  </si>
  <si>
    <t>B3</t>
  </si>
  <si>
    <t>Sewer Design Type</t>
  </si>
  <si>
    <t>B4</t>
  </si>
  <si>
    <t>B5</t>
  </si>
  <si>
    <t>Watercourses</t>
  </si>
  <si>
    <t>C1</t>
  </si>
  <si>
    <t>Questions are divided into four parts:</t>
  </si>
  <si>
    <t>Proximity to River Floodplain Areas</t>
  </si>
  <si>
    <t>C2</t>
  </si>
  <si>
    <t>Buildings at risk of river flooding</t>
  </si>
  <si>
    <t>C3</t>
  </si>
  <si>
    <t>Buildings at high-risk of river flooding</t>
  </si>
  <si>
    <t>C4</t>
  </si>
  <si>
    <t>Shorelines</t>
  </si>
  <si>
    <t>D1</t>
  </si>
  <si>
    <t>Proximity to Coastal or Lake Shoreline Floodplain Areas</t>
  </si>
  <si>
    <t>D2</t>
  </si>
  <si>
    <t>D3</t>
  </si>
  <si>
    <t>Additional questions relating to Quantitative Assessment provide an opportunity to provide input based on the results of flood mapping completed in your municipality.</t>
  </si>
  <si>
    <t>D4</t>
  </si>
  <si>
    <t>Question A1 – History of Flooded Buildings and Infrastructure</t>
  </si>
  <si>
    <t>How would you categorise the occurrence of flooding according to historical records?</t>
  </si>
  <si>
    <t xml:space="preserve">High: </t>
  </si>
  <si>
    <t>clusters of properties (i.e., groups of properties located together) have reported flooding, AND/OR</t>
  </si>
  <si>
    <t>10% or more of properties have reported flooding, AND/OR</t>
  </si>
  <si>
    <t>Medium:</t>
  </si>
  <si>
    <t>some properties have reported flooding, but not in clusters, AND/OR</t>
  </si>
  <si>
    <t>less than 10% of properties have reported flooding, AND/OR</t>
  </si>
  <si>
    <t>no critical infrastructure has been flooded, AND/OR</t>
  </si>
  <si>
    <t>flood mitigation measures are occasionally needed / used to manage flooding.</t>
  </si>
  <si>
    <t>no or less than 1% of properties have reported flooding, AND/OR</t>
  </si>
  <si>
    <t>no flood mitigation measures have historically been needed to manage flooding.</t>
  </si>
  <si>
    <t>Unsure</t>
  </si>
  <si>
    <t>Select your answer</t>
  </si>
  <si>
    <t>Question A2 – Age of Development</t>
  </si>
  <si>
    <t>Stormwater management has been increasingly well integrated into urban planning and development over time. Select the period of urban development that best applies to the area you are assessing.</t>
  </si>
  <si>
    <t>(See Supporting Information for further details of how this generally relates to flood exposure.)</t>
  </si>
  <si>
    <t>Pre 1970’s</t>
  </si>
  <si>
    <t xml:space="preserve">Mixed OR between post 1970’s, but pre-1990’s </t>
  </si>
  <si>
    <t>Post 1990’s</t>
  </si>
  <si>
    <t>Question B1 - Surface Ponding</t>
  </si>
  <si>
    <t>Land is relatively flat low-lying, has many localized depressions or is located at the base of a hill.</t>
  </si>
  <si>
    <t xml:space="preserve">Average slopes of the urban area are less than 1% but there are no obvious depressions. </t>
  </si>
  <si>
    <t>Development is located on higher land and average slopes of the urban drainage area are greater than 1%.</t>
  </si>
  <si>
    <t>Question B2 - Impervious Surfaces</t>
  </si>
  <si>
    <t xml:space="preserve">Land use is a mixture of impervious surfaces and vegetated/natural surfaces AND has not been purposefully designed to manage runoff. </t>
  </si>
  <si>
    <t>Question B3 - Basement Flooding</t>
  </si>
  <si>
    <t>The majority of properties have basements and basement flooding has already been reported for more than 10% of properties or is a known issue in the municipality.</t>
  </si>
  <si>
    <t>The majority of properties have basements and but no basement flooding has been reported to date for less than 10% of properties, AND/OR few basements are finished.</t>
  </si>
  <si>
    <t>No or a limited number of properties have basements.</t>
  </si>
  <si>
    <t>Question B4 - Sewer Design Type</t>
  </si>
  <si>
    <t xml:space="preserve">Partially separated sewers or combined sewer systems, where combined sewer overflow is restricted and does not provide sufficient relief. </t>
  </si>
  <si>
    <t>Partially separated sewers or combined sewer systems, where combined sewer overflow is adequate and provides sufficient relief.</t>
  </si>
  <si>
    <t>Fully separated sewer system.</t>
  </si>
  <si>
    <t>Additional Quantitative Assessment (to be completed if rainfall/sewer back-up flood mapping is available)</t>
  </si>
  <si>
    <t>10% or more of properties</t>
  </si>
  <si>
    <t>Less than 10% but greater than 1% of properties</t>
  </si>
  <si>
    <t>Less than 1% of properties</t>
  </si>
  <si>
    <t>N/A</t>
  </si>
  <si>
    <t>Not Applicable</t>
  </si>
  <si>
    <t>C: River Flood Exposure</t>
  </si>
  <si>
    <t>Question C1 - Watercourses</t>
  </si>
  <si>
    <t>Watercourse(s) flow through or near developed area AND river flooding of buildings or built infrastructure has already been reported / is a known issue in the municipality.</t>
  </si>
  <si>
    <t>There are no watercourses in or near the area (the following questions will not apply) AND river flooding of buildings or built infrastructure has not been reported / is not a known issue to date.</t>
  </si>
  <si>
    <t>Question C2 – Proximity to River Floodplain Areas</t>
  </si>
  <si>
    <t>Buildings AND/OR critical public infrastructure are located within mapped or estimated floodplain areas AND/OR have previously suffered river flooding.</t>
  </si>
  <si>
    <t>Buildings AND/OR critical public infrastructure are located outside of mapped or estimated floodplain areas, but other built municipal assets are within these areas.</t>
  </si>
  <si>
    <t>Built municipal assets are located outside of recently mapped floodplain areas (mapped within the last 5 years) taking into account climate change projections (see Section II, Measure A1).</t>
  </si>
  <si>
    <t>Additional Quantitative Assessment (to be completed if river flood mapping is available)</t>
  </si>
  <si>
    <t xml:space="preserve">What percentage of buildings do you estimate are at risk of river flooding (e.g., 1 in 100-year floodplain, taking into account climate change projections)? </t>
  </si>
  <si>
    <t>10% or more of buildings</t>
  </si>
  <si>
    <t xml:space="preserve">Less than 10% but greater than 1% of buildings </t>
  </si>
  <si>
    <t>Less than 1% of buildings</t>
  </si>
  <si>
    <t xml:space="preserve">What percentage of buildings do you estimate are at high-risk of river flooding (e.g., in the current 1 in 20-year floodplain)? </t>
  </si>
  <si>
    <t>Less than 10% but greater than 1% of buildings</t>
  </si>
  <si>
    <t xml:space="preserve">Buildings AND/OR critical public infrastructure are located outside of mapped or estimated floodplain areas, but other built municipal assets are within these areas. </t>
  </si>
  <si>
    <t>Built municipal assets are located outside of recently mapped floodplain areas (mapped in the last 5 years) taking into account climate change projections (see Section II Measure A1).</t>
  </si>
  <si>
    <t xml:space="preserve">What percentage of buildings do you estimate are at risk of coastal/lake flooding (e.g., 1 in 100-year floodplain, taking into account climate change projections)? </t>
  </si>
  <si>
    <t>Section II: Flood Preparedness - Analysing Risks</t>
  </si>
  <si>
    <t xml:space="preserve">This section aims to provide an assessment of how prepared your municipality is in terms of understanding and analyzing flood risks. Only analysis for heavy rainfall, river and coastal flood hazards are addressed.  </t>
  </si>
  <si>
    <t>Measure implemented (prepared)</t>
  </si>
  <si>
    <t>Some elements of measure implemented or underway (preparing)</t>
  </si>
  <si>
    <t>Measure not implemented (unprepared)</t>
  </si>
  <si>
    <t>Climate Change Projections</t>
  </si>
  <si>
    <t>A1</t>
  </si>
  <si>
    <t>Unsure:</t>
  </si>
  <si>
    <t>Insufficient information is available to select a High, Medium or Low response (rated the same at “Low”)</t>
  </si>
  <si>
    <t>N/A:</t>
  </si>
  <si>
    <t>Strategic Stormwater Management Plan</t>
  </si>
  <si>
    <t>A2</t>
  </si>
  <si>
    <t>Socio-Economic Assessment</t>
  </si>
  <si>
    <t>A3</t>
  </si>
  <si>
    <t xml:space="preserve">A: Combined Flood Hazard Preparedness </t>
  </si>
  <si>
    <t>Critical Infrastructure - Electrical Power</t>
  </si>
  <si>
    <t>A4a</t>
  </si>
  <si>
    <t>Critical Infrastructure - Telecommunications</t>
  </si>
  <si>
    <t>A4b</t>
  </si>
  <si>
    <t>Measure A1: Climate Change Projections</t>
  </si>
  <si>
    <t>Critical Infrastructure - Transportation</t>
  </si>
  <si>
    <t>A4c</t>
  </si>
  <si>
    <t>Critical Infrastructure - Drinking Water</t>
  </si>
  <si>
    <t>A4d</t>
  </si>
  <si>
    <t>Critical Infrastructure - Wastewater</t>
  </si>
  <si>
    <t>A4e</t>
  </si>
  <si>
    <t>Medium</t>
  </si>
  <si>
    <t>Critical Infrastructure - Food</t>
  </si>
  <si>
    <t>A4f</t>
  </si>
  <si>
    <t>Critical Infrastructure - Health</t>
  </si>
  <si>
    <t>A4g</t>
  </si>
  <si>
    <t>A4h</t>
  </si>
  <si>
    <t>Natural Asset Inventory</t>
  </si>
  <si>
    <t>A5</t>
  </si>
  <si>
    <t>Measure A2: Strategic Stormwater Management Plan</t>
  </si>
  <si>
    <t>Property-Level Flood Resilience Assessments</t>
  </si>
  <si>
    <t>A6</t>
  </si>
  <si>
    <t>The municipality has a current strategic stormwater management or drainage plan that identifies key flood risks, including the impacts of climate change (completed or reviewed in the last 5 years).</t>
  </si>
  <si>
    <t>Rainfall Flood Risk Maps</t>
  </si>
  <si>
    <t>Sewer-Backup Flood Risk Maps</t>
  </si>
  <si>
    <t>Watershed Management</t>
  </si>
  <si>
    <t>River Flood Risk Maps</t>
  </si>
  <si>
    <t>Strategic Coastal/Shoreline Management</t>
  </si>
  <si>
    <t>Measure A3: Socio-Economic Assessment</t>
  </si>
  <si>
    <t>Measure A4: Critical Infrastructure Vulnerability Assessment</t>
  </si>
  <si>
    <t>Electrical Power</t>
  </si>
  <si>
    <t>Telecommunications</t>
  </si>
  <si>
    <t>Transportation</t>
  </si>
  <si>
    <t>Drinking Water</t>
  </si>
  <si>
    <t>Wastewater</t>
  </si>
  <si>
    <t>Food</t>
  </si>
  <si>
    <t>Health</t>
  </si>
  <si>
    <t>Measure A5: Natural Asset Inventory</t>
  </si>
  <si>
    <t>Measure A6: Property-Level Flood Resilience Assessments</t>
  </si>
  <si>
    <t>B: Intense Rainfall / Sewer Flood Preparedness</t>
  </si>
  <si>
    <t>Measure B1: Rainfall Flood Risk Maps</t>
  </si>
  <si>
    <t>Flood Risk Maps made public</t>
  </si>
  <si>
    <t>Measure B2: Sewer-Backup Flood Risk Maps</t>
  </si>
  <si>
    <t>C: River Flood Preparedness</t>
  </si>
  <si>
    <t>Measure C2: River Flood Risk Maps</t>
  </si>
  <si>
    <t>River flood risk maps made public</t>
  </si>
  <si>
    <t xml:space="preserve">The municipality is actively engaged in strategic coastal/shoreline management planning that directly addresses flood risk for sections of coast/shoreline within its jurisdiction. </t>
  </si>
  <si>
    <t>Up-to-date coastal assessment of rainfall flooding including climate change</t>
  </si>
  <si>
    <t>Coastal Risk Maps made public</t>
  </si>
  <si>
    <t>Section III: Flood Preparedness - Reducing Risks</t>
  </si>
  <si>
    <t xml:space="preserve">This section aims to provide an assessment of how prepared your municipality is in terms of implementing measures to reduce flood risks. Only analysis for heavy rainfall, river and coastal flood hazards are addressed.  </t>
  </si>
  <si>
    <t>A: Combined Flood Hazard Preparedness</t>
  </si>
  <si>
    <t>Measure A1: Climate Adaptation Plan</t>
  </si>
  <si>
    <t xml:space="preserve">The municipality has developed a climate adaptation plan that includes specific actions to reduce relevant flood risks.  </t>
  </si>
  <si>
    <t>Measure A2: Critical Infrastructure</t>
  </si>
  <si>
    <t>Measure A3: Flood Risk in Asset Management Planning</t>
  </si>
  <si>
    <t>Asset management plan addresses climate change impacts on flood risk</t>
  </si>
  <si>
    <t xml:space="preserve">Plan includes investments to maintain levels of services </t>
  </si>
  <si>
    <t>Measure A4: Natural Asset Management</t>
  </si>
  <si>
    <t xml:space="preserve">Plan includes investments in natural assets to manage future flood risk </t>
  </si>
  <si>
    <t>Measure A5: Home Flood Resilience</t>
  </si>
  <si>
    <t>Measure A6: Commercial Real-Estate Flood Resilience</t>
  </si>
  <si>
    <t>Insufficient information is available to select a High, Medium or Low response</t>
  </si>
  <si>
    <t xml:space="preserve">Measure A7: Emergency Management Response </t>
  </si>
  <si>
    <t xml:space="preserve">The municipality has prepared a robust emergency management response plan for relevant types of flood risk, including measures to ensure communications continuity. </t>
  </si>
  <si>
    <t>Measure A8: Flood Forecasting and Alert Systems</t>
  </si>
  <si>
    <t>Measure not implemented OR not sure (unprepared)</t>
  </si>
  <si>
    <t>Measure A9: Climate Adaptation Officer</t>
  </si>
  <si>
    <t xml:space="preserve">The municipality has a full-time “Climate Adaptation Officer” or equivalent, who is responsible for delivering flood risk reduction actions (as part of climate adaptation duties). </t>
  </si>
  <si>
    <t>Measure A10: Municipal Staff and Council Capacity</t>
  </si>
  <si>
    <t>Mandate</t>
  </si>
  <si>
    <t>Knowledge</t>
  </si>
  <si>
    <t>Training</t>
  </si>
  <si>
    <t>Tools</t>
  </si>
  <si>
    <t>Funding</t>
  </si>
  <si>
    <t>The municipality maintains non-emergency operation (e.g., on overland drainage systems, catch basin cleaning programs, etc.) for relevant types of flood risk, including measures to ensure communications continuity.</t>
  </si>
  <si>
    <t xml:space="preserve">Measure B1: Stormwater Management System </t>
  </si>
  <si>
    <t>Measure B2: Sanitary Sewer System</t>
  </si>
  <si>
    <t xml:space="preserve">The municipality has upgraded the sanitary sewer system to provide sufficient capacity to address the impacts of climate change. </t>
  </si>
  <si>
    <t>Measure B3: Basement Flood Protection</t>
  </si>
  <si>
    <t>Measure B4: Backwater Valves – New Homes</t>
  </si>
  <si>
    <t xml:space="preserve">The municipality mandates the installation of backwater valves for newly constructed homes. </t>
  </si>
  <si>
    <t>Measure B5: Backwater Valves – Existing Homes</t>
  </si>
  <si>
    <t xml:space="preserve">The municipality subsidises the installation of backwater values in existing homes. </t>
  </si>
  <si>
    <t>Measure C1: River Floodplain Regulation</t>
  </si>
  <si>
    <t>The municipality has up-to-date regulatory floodplain mapping, prohibits development, and re-development in the floodplain, and ensures development does not make flood risk worse (e.g., downstream).</t>
  </si>
  <si>
    <t>Measure C2: River Flood Management</t>
  </si>
  <si>
    <t xml:space="preserve">The municipality, or organizations upstream, have implemented appropriate flood mitigation measures, including grey and natural infrastructure solutions, their maintenance, and non-structural solutions, to reduce river flooding of buildings and critical infrastructure or serious threat to public safety. </t>
  </si>
  <si>
    <t>Measure C3: High-Risk River Floodplain Areas</t>
  </si>
  <si>
    <t>The municipality has engaged with communities in high-risk river floodplain areas, and identified appropriate risk management solutions, including living with the risk and planned relocation.</t>
  </si>
  <si>
    <t xml:space="preserve">The municipality has up-to-date regulatory floodplain mapping AND prohibits development, and re-development in the floodplain, AND development that makes existing flood risk worse. </t>
  </si>
  <si>
    <t xml:space="preserve">The municipality, or organizations adjacent, have implemented appropriate flood mitigation measures, including grey and natural infrastructure solutions, their maintenance, and non-structural solutions, to avoid coastal/lake flooding of buildings and critical infrastructure or serious threat to public safety.  </t>
  </si>
  <si>
    <t xml:space="preserve">The municipality has engaged with communities in high-risk coastal/shoreline floodplain areas (e.g., in the current 1 in 20 year floodplain) and identified appropriate risk management solutions, including living with the risk and planned relocation. </t>
  </si>
  <si>
    <t>Sub-section</t>
  </si>
  <si>
    <t>Question</t>
  </si>
  <si>
    <t>Rating</t>
  </si>
  <si>
    <t>Sub-Section Rating</t>
  </si>
  <si>
    <t>Weight</t>
  </si>
  <si>
    <t xml:space="preserve">A: Combined Flood Hazard </t>
  </si>
  <si>
    <t>History of Flooded Buildings and Infrastructure</t>
  </si>
  <si>
    <t>High</t>
  </si>
  <si>
    <t>Low</t>
  </si>
  <si>
    <t>Age of Development</t>
  </si>
  <si>
    <t>Presence of Watercourses</t>
  </si>
  <si>
    <t>Presence of Shorelines</t>
  </si>
  <si>
    <t>Infrastructure - Electrical Power</t>
  </si>
  <si>
    <t>Infrastructure - Telecommunications</t>
  </si>
  <si>
    <t>Infrastructure - Transportation</t>
  </si>
  <si>
    <t>Infrastructure - Drinking Water</t>
  </si>
  <si>
    <t>Infrastructure - Wastewater</t>
  </si>
  <si>
    <t>Infrastructure - Food</t>
  </si>
  <si>
    <t>Infrastructure - Health</t>
  </si>
  <si>
    <t>Infrastructure - Emergency Management Services</t>
  </si>
  <si>
    <t>B1a</t>
  </si>
  <si>
    <t>B1b</t>
  </si>
  <si>
    <t>B2a</t>
  </si>
  <si>
    <t>B2b</t>
  </si>
  <si>
    <t>C2a</t>
  </si>
  <si>
    <t>C2b</t>
  </si>
  <si>
    <t>D2a</t>
  </si>
  <si>
    <t>D2b</t>
  </si>
  <si>
    <t>Section III: Flood Preparedness - Reducing Risk</t>
  </si>
  <si>
    <t>Climate Adaptation Plan</t>
  </si>
  <si>
    <t>A2a</t>
  </si>
  <si>
    <t>A2b</t>
  </si>
  <si>
    <t>A2c</t>
  </si>
  <si>
    <t>A2d</t>
  </si>
  <si>
    <t>A2e</t>
  </si>
  <si>
    <t>A2f</t>
  </si>
  <si>
    <t>A2g</t>
  </si>
  <si>
    <t>A2h</t>
  </si>
  <si>
    <t>A3a</t>
  </si>
  <si>
    <t>Flood Risk in Asset Management Planning</t>
  </si>
  <si>
    <t>A3b</t>
  </si>
  <si>
    <t>Natural Asset Management</t>
  </si>
  <si>
    <t>Homeowner Flood Resilience</t>
  </si>
  <si>
    <t>Commercial Real-Estate Flood Resilience</t>
  </si>
  <si>
    <t>A7</t>
  </si>
  <si>
    <t xml:space="preserve">Emergency Management Response </t>
  </si>
  <si>
    <t>A8</t>
  </si>
  <si>
    <t>Flood Forecasting and Alert Systems</t>
  </si>
  <si>
    <t>A9</t>
  </si>
  <si>
    <t>Climate Adaptation Officer</t>
  </si>
  <si>
    <t>A10a</t>
  </si>
  <si>
    <t>Municipal Staff and Council Capacity - Mandate</t>
  </si>
  <si>
    <t>A10b</t>
  </si>
  <si>
    <t>Municipal Staff and Council Capacity - Knowledge</t>
  </si>
  <si>
    <t>A10c</t>
  </si>
  <si>
    <t>Municipal Staff and Council Capacity - Training</t>
  </si>
  <si>
    <t>A10d</t>
  </si>
  <si>
    <t>Municipal Staff and Council Capacity - Tools</t>
  </si>
  <si>
    <t>A10e</t>
  </si>
  <si>
    <t>Municipal Staff and Council Capacity - Funding</t>
  </si>
  <si>
    <t>A11</t>
  </si>
  <si>
    <t>Non-Emergency Operational Activities that support flood preparedness</t>
  </si>
  <si>
    <t xml:space="preserve">Stormwater Management System </t>
  </si>
  <si>
    <t>Sanitary Sewer System</t>
  </si>
  <si>
    <t>Basement Flood Protection</t>
  </si>
  <si>
    <t>River Floodplain Regulation</t>
  </si>
  <si>
    <t>River Flood Management</t>
  </si>
  <si>
    <t>High-Risk River Floodplain Areas</t>
  </si>
  <si>
    <t>Coastal/Shoreline Flood Management</t>
  </si>
  <si>
    <t xml:space="preserve">Matrix </t>
  </si>
  <si>
    <t>Flood Preparedness</t>
  </si>
  <si>
    <t>Low Risk Community</t>
  </si>
  <si>
    <t>Ideal score</t>
  </si>
  <si>
    <t>E - Low</t>
  </si>
  <si>
    <t>Exposure</t>
  </si>
  <si>
    <t>E - Medium</t>
  </si>
  <si>
    <t>X</t>
  </si>
  <si>
    <t>Preparedness - Reducing Risks</t>
  </si>
  <si>
    <t>E - High</t>
  </si>
  <si>
    <t>Preparedness - Analyzing Risks</t>
  </si>
  <si>
    <t>FP - Low</t>
  </si>
  <si>
    <t>FP - Medium</t>
  </si>
  <si>
    <t>Your Community</t>
  </si>
  <si>
    <t>Your score</t>
  </si>
  <si>
    <t>FP - High</t>
  </si>
  <si>
    <t>Analysing Risks</t>
  </si>
  <si>
    <t>Reducing Risks</t>
  </si>
  <si>
    <t>3 - Score (for pie chart)</t>
  </si>
  <si>
    <t>Preparedness average</t>
  </si>
  <si>
    <t xml:space="preserve"> Intense Rainfall / Sewer Flood Indicators</t>
  </si>
  <si>
    <t>River Flooding Indicators</t>
  </si>
  <si>
    <t>Municipal Staff and Council Capacity</t>
  </si>
  <si>
    <t>Section III B - Intense Rainfall and Sewer Flood Risk Reduction</t>
  </si>
  <si>
    <t>Glossary</t>
  </si>
  <si>
    <t>&lt; Back to Section III</t>
  </si>
  <si>
    <t>Asset Management Plan</t>
  </si>
  <si>
    <t>Basement Flood Protection Measures</t>
  </si>
  <si>
    <t>Measures designed to reduce the risk of floodwaters entering homes (CSA Group, 2018).</t>
  </si>
  <si>
    <t>&lt; Back to Section I</t>
  </si>
  <si>
    <t>Coastal Flooding</t>
  </si>
  <si>
    <t>A potentially damaging flood event (or multiple events), that may cause damage to buildings and infrastructure in coastal regions, and/or the loss of life, injury, property damage, social and economic disruption, or environmental degradation (adapted from Murphy et al., 2020).</t>
  </si>
  <si>
    <t>Critical Infrastructure</t>
  </si>
  <si>
    <t>The presence of people; livelihoods; species or ecosystems; environmental functions, services, and resources; infrastructure; or economic, social, or cultural assets in places and settings that could be adversely affected (IPCC, n.d.).</t>
  </si>
  <si>
    <t>Flood Hazards</t>
  </si>
  <si>
    <t>The outcome of a storm event or rainfall on a system or surface usually depicted as flow depth or water level, and velocity on a geographical extent (CSA Group, 2021).</t>
  </si>
  <si>
    <t>Flood Mapping</t>
  </si>
  <si>
    <t>Flood Mitigation Measures</t>
  </si>
  <si>
    <t>Sustained actions taken to reduce or eliminate the long-term risk to people and properties from flood hazards and their effects. Mitigation distinguishes actions that have a long-term impact from those that are more closely associated with preparedness for, immediate response to, and short-term recovery from specific events (CSA Group, 2019).</t>
  </si>
  <si>
    <t>&lt; Back to Section II</t>
  </si>
  <si>
    <t>Flood Risk</t>
  </si>
  <si>
    <t>A combination of the probability of occurrence of a flood event (flood frequency) and the socio-economic consequences of that event when it occurs (through exposure to the flood hazard) (CSA Group, 2019).</t>
  </si>
  <si>
    <t>Flood Risk Maps</t>
  </si>
  <si>
    <t xml:space="preserve">Maps that contain the flood hazard or inundation delineations along with additional socio-economic values, such as potential loss or property vulnerability levels. These maps serve to identify the social, economic and environmental consequences to communities during a potential flood event (National Resources Canada, 2017).  </t>
  </si>
  <si>
    <t>&lt; Back to Section I C2</t>
  </si>
  <si>
    <t>Floodplain</t>
  </si>
  <si>
    <t>&lt; Back to Section I D2</t>
  </si>
  <si>
    <t>An area adjacent to a lake, river, or coast, which can be expected to be temporarily inundated or covered with surface water periodically (adapted from CSA Group, 2019).</t>
  </si>
  <si>
    <t>Grey Infrastructure</t>
  </si>
  <si>
    <t>In the context of stormwater management and flood prevention, grey infrastructure refers to engineered and constructed measures and systems, such as pipes (sewers), pumps, and pumping stations, constructed catch basins, tunnels, culverts, ditches, and detention ponds (CSA Group, 2019).</t>
  </si>
  <si>
    <t>Surfaces that prevent the absorption of water into the ground (e.g., paved surfaces such as roads and parking lots, as well as buildings, driveways, and hardscaping) (CSA Group, 2019).</t>
  </si>
  <si>
    <t>Levels of Services</t>
  </si>
  <si>
    <t>Natural Assets</t>
  </si>
  <si>
    <t>River Flooding</t>
  </si>
  <si>
    <t>Social Vulnerability</t>
  </si>
  <si>
    <t>The degree to which there is a risk that an undesirable event with the potential to cause damage particular to a given individual, community or social stratum might occur because of socioeconomic and/or cultural circumstances. (TERMIUM, n.d.)</t>
  </si>
  <si>
    <t>Topography</t>
  </si>
  <si>
    <t>The configuration of a surface including its relief and the position of its natural and man-made features (Merriam-Webster, n.d.).</t>
  </si>
  <si>
    <t>Populations with the propensity or predisposition to be adversely affected. Vulnerability of populations encompasses a variety of concepts and elements, including sensitivity or susceptibility to harm and lack of capacity to cope and adapt (IPCC, n.d.).</t>
  </si>
  <si>
    <t>A natural or artificial channel through which water flows; a stream of water (such as a river, brook, or underground stream) (Merriam-Webster, n.d.).</t>
  </si>
  <si>
    <t xml:space="preserve">Relevant Questions: </t>
  </si>
  <si>
    <t xml:space="preserve">Resources: </t>
  </si>
  <si>
    <t>Weathering the Storm: Developing a Canadian Standard for Flood-Resilient Existing Communities (Moudrak and Feltmate, 2019)</t>
  </si>
  <si>
    <t xml:space="preserve">Since 1941, the National Building Code of Canada (NBC) establishes technical provisions for design and construction of new buildings, on which Provinces and Territories align to define building codes within their jurisdictions.  While NBC updates the norms approximately every five years, and while Provinces and territories have historically applied different floodplain management regulations, four broad periods can be considered as indicator of the type of stormwater management installed in your municipality: </t>
  </si>
  <si>
    <t>Climate Change and the Preparedness of 16 Major Canadian Cities to Limit Flood Risk (Feltmate and Moudrak, 2021)</t>
  </si>
  <si>
    <t>The level of preparedness of the municipality’s critical infrastructure and essential services covered here are:</t>
  </si>
  <si>
    <t>1. Electrical-Powered Infrastructure</t>
  </si>
  <si>
    <t>The functional continuity of the electrical grid is critical to the operations of emergency and human safety systems, since almost all critical infrastructure sectors are directly dependent on electricity and a loss of power would instantly affect a wide range of key power-reliant infrastructure operations. A serious degradation of electrical power can produce interdependent failures across a variety of CI sectors, a phenomenon generally referred to as a “ripple effect.”</t>
  </si>
  <si>
    <t>2. Transportation Infrastructure</t>
  </si>
  <si>
    <t>The accurate assessment of risk is critical to efficient flood management, particularly within the transportation sector. Floods, and the physical response of channels and floodplains to them, constitutes a primary hazard of concern. Floodwaters and other flood-related hazards may severely damage transportation infrastructure (i.e., bridges and roadway embankments), thereby diminishing the ability of emergency responders to deliver services in addition to reducing the ability of the public to leave dangerous areas in the event of extreme rain events, coastal or riverine flooding, or flooding caused by the failure of dams or other flood protection infrastructure.</t>
  </si>
  <si>
    <t>Flooding of roads, especially in low-lying areas (e.g. underpasses), is a special area of concern for first responders and emergency services, particularly during telecommunication disruptions as communicating information about the accessibility of emergency routes can become difficult or impossible.</t>
  </si>
  <si>
    <t>3. Water Infrastructure (including wastewater and drinking water)</t>
  </si>
  <si>
    <t>Canadians depend on provincially regulated municipal water and wastewater facilities for their household water supplies and waste removal. Water and wastewater facilities are critical infrastructure and their potential for failure has emergency preparedness implications.</t>
  </si>
  <si>
    <t>Disruptions within water systems or in the infrastructure with which water infrastructure is interdependent creates a complex system of impacts, and in some cases can magnify costs to human life, health, and welfare. Therefore, the analysis of interdependencies between the water sector and other sectors of CI is crucially important.</t>
  </si>
  <si>
    <t>4. Food Systems</t>
  </si>
  <si>
    <t>Food systems include all processes and infrastructure components that ensure that municipality populations continue to have access to food. These systems include growing, processing, storing, transporting, and disposing of food. Extreme weather events including flooding can cause significant damages and disruptions to this type of Critical Infrastructure, especially in terms of the transportation, storage, and processing of food. In addition, the access of citizens to food can also be impaired due to supply shortages and disruptions of transportation networks.</t>
  </si>
  <si>
    <t>Moreover, the ability of citizens to access food can be limited due to a variety of failures in other types of critical infrastructure such as electrical, telecommunication, transportation, and water systems. Therefore, planning in relation to the continuity of the food supply sector must include preparedness initiatives, communications during and after emergency events, and food inspections that occur throughout and following such events.</t>
  </si>
  <si>
    <t>5. Telecommunication-Reliant Infrastructure</t>
  </si>
  <si>
    <t>Communications infrastructure, which includes terrestrial, satellite, and wireless transmission systems is critical for the continued operation of all businesses, public safety organizations, and governments. It is closely linked to other critical infrastructure systems, among them emergency services, which depends on communications for the direction of resources, the coordination of emergency response, the operation of public alert and warning systems, and the ability to receive emergency calls.</t>
  </si>
  <si>
    <t>6. Healthcare Infrastructure</t>
  </si>
  <si>
    <t>Understanding and mitigating the risks that are posed by potential hazards to the healthcare sector can greatly contribute to ensuring that the necessary capacity is put into place to safeguard the resilience of communities in regard to coping and recovering from the impacts of disasters, including floods. Notably, the healthcare system is highly dependent on other critical infrastructure systems for the continuity of its operations and service delivery, amongst them telecommunication, energy, transportation, water, and food systems.</t>
  </si>
  <si>
    <t>Emergency Response</t>
  </si>
  <si>
    <t>Resources:</t>
  </si>
  <si>
    <t>Further background information is provided below for the identification of vulnerabilities including infrastructure interdependencies for the emergency response sector centre on the following four domains:</t>
  </si>
  <si>
    <t>Emergency Response Operations</t>
  </si>
  <si>
    <t>Emergency services play a crucial role during the flood response process, as they are central to rescue and relief efforts. The resilience of critical response and recovery facilities, including police, fire, emergency health centres, and Emergency Social Services (ESS) reception centres plays a crucial role in emergency response and recovery activities. The main target of the hazard risk and vulnerability assessments of emergency response operations is the prevention of injury and loss of life of emergency services personnel, members of volunteer organizations, and members of the public, as well as ensuring the ability of emergency services to respond efficiently and effectively during emergencies.</t>
  </si>
  <si>
    <t>Continuity of Fuel Supply</t>
  </si>
  <si>
    <t>A fuel supply shortage (“fuel‟ refers to refined petroleum products, such as gasoline, diesel, jet fuel and heating oil but not crude oil) can be caused by failures in the distribution system (e.g., due to pipeline damage) and/or major disruptions to refinery operations (e.g., significant electrical outages or flooding). During a declared emergency, such as intense rainfall flooding, supplies of fuel may become a government-controlled commodity in order for communities and critical infrastructure (CI) sectors to maintain essential services. The availability of fuel for emergency service backup generators is critical for continued operations of hospitals and emergency services, telecommunications systems and transportation hubs such as airports and public transportation services. During emergencies, the demand for fuel supply can increase dramatically, therefore, local business continuity planning should adopt measures in order to mitigate the effects of fuel shortages during flooding events.</t>
  </si>
  <si>
    <t xml:space="preserve">Continuity of Emergency Communication </t>
  </si>
  <si>
    <t>In a situation like a flood, the ability of first responders to communicate is of paramount importance, and continuity of communications is especially essential during emergency operations. The loss of communications, whether due to destruction or loss of service due to power failure, places the lives and safety of all people in a disaster-affected area at a significantly greater risk. Emergency communications are defined as the ability of emergency responders to exchange information via data, voice, and video as authorized, to carry out their work, and to complete their missions. Unanticipated congestion on commercial wireless networks during unplanned events can result in degradation of service, thereby impeding the ability of emergency managers, local officials, residents, and businesses to make decisions on how to best respond to threatening conditions. Seeing as all telecommunication networks are extensively power-reliant, power outages immediately and directly impact the continuity of telecommunications services.</t>
  </si>
  <si>
    <t>Public Alerting</t>
  </si>
  <si>
    <t>Flood History</t>
  </si>
  <si>
    <t>Government of Canada mapping can be an important source of historic data. Since 2011, historical flood events have been mapped by Emergency Geomatics Services and an archive of flood extents is available for download and mapping), building polygons.</t>
  </si>
  <si>
    <t>Flood Risk Assessment</t>
  </si>
  <si>
    <t>Three Steps to Cost-Effective Home Flood Protection (Intact Centre on Climate Adaptation, 2023)</t>
  </si>
  <si>
    <t>Policy Level</t>
  </si>
  <si>
    <t>Human Resources and Governance</t>
  </si>
  <si>
    <t>Technical and Risk Management Capacity</t>
  </si>
  <si>
    <t>Public Awareness Programming</t>
  </si>
  <si>
    <t>Residential flooding is a key driver behind rising financial and social costs of flooding. Effective and ongoing communication of flood awareness information to residents is an essential component of any initiative aimed at reducing flood losses over the long term. It is important that the general public has quick and easy access to user-friendly flood risk maps and other information, including actions they can take to reduce flood risk. User-friendly tools are already available, including the Intact Centre’s climate-ready infographics for residents alongside the guideline for the private sector "Ahead of the Storm - Developing Flood-Resilience Guidance for Canada's Commercial Real Estate" (Moudrak and Feltmate, 2019).</t>
  </si>
  <si>
    <t>Natural Assets and Natural Infrastructure</t>
  </si>
  <si>
    <t>Getting Nature on the Balance Sheet: Recognizing the Financial Value of Natural Assets in a Changing Climate (Eyquem, et al. 2022).</t>
  </si>
  <si>
    <t>Managing Flooding and Erosion at the Watershed-Scale: Guidance to Support Governments Using Nature-Based Solutions (Eyquem, 2023).</t>
  </si>
  <si>
    <t>Natural Infrastructure Framework: Key Concepts, Definitions and Terms (CCME, 2021)</t>
  </si>
  <si>
    <t>The role played by natural assets in delivering services to people is becoming more recognized and valued in Canada. With effective monitoring, maintenance and rehabilitation, natural assets can provide services, including flood risk reduction, and provide additional services to people value in ways that many engineered assets cannot match.</t>
  </si>
  <si>
    <t>Property Flood Resilience</t>
  </si>
  <si>
    <t>Resources</t>
  </si>
  <si>
    <t>Water on the Rise: Protecting Canadian Homes from the Growing Threat of Flooding (Evans and Feltmate, 2019).</t>
  </si>
  <si>
    <t>Sewer Systems</t>
  </si>
  <si>
    <t>Weathering the Storm: Developing a Canadian Standard for Flood-Resilient Existing (Moudrak and Feltmate, 2019)</t>
  </si>
  <si>
    <t>Flood investigations can be complicated because sewer systems are being replaced with newer systems, and typically the public side may become fully separated, while the residential /private side may or may not be modernized, resulting in portions of the municipality completely or partially connected to combined sewer. Part of the exercise here is to identify high flood risks areas where heavy rainfall, river, or coastal floodwaters meet combined or partially separated sewer.</t>
  </si>
  <si>
    <t>Stormwater Management</t>
  </si>
  <si>
    <t>The most common consequences of urban development are increased peak discharges and more frequent floods. Despite studies that have supported the link between the trend of urbanisation and the increasing risk of flooding, developments and re-developments within, or in close proximity to floodplains continues to take place at a rapid rate, consequently exposing communities to increasing flood hazards.</t>
  </si>
  <si>
    <t>Urban stormwater management systems are typically designed to meet performance standards that are based on historical climate models. However, if precipitation patterns continue to change, the historically reliable designs developed on the basis of historical models may cease to be adequate in the future, and stormwater management systems within the built environment will therefore need to perform under climatic conditions that are significantly different from the historically experienced climate.</t>
  </si>
  <si>
    <t>In order to reduce their exposure to the risk of flooding, municipalities need to develop and implement integrated stormwater management and urban drainage strategies that consider the impacts of climate change, population growth, and future land cover changes.</t>
  </si>
  <si>
    <t>Resources :</t>
  </si>
  <si>
    <t>Social vulnerability to natural hazards in Canada (Journeay et al., 2022)</t>
  </si>
  <si>
    <t>Integrating Emergency Management and High-Risk Populations: Survey Report and Action Recommendations (Red Cross, 2007)</t>
  </si>
  <si>
    <t>Support</t>
  </si>
  <si>
    <t>For support or further information, please reach out to the Intact Centre staff below:</t>
  </si>
  <si>
    <t>Intact Centre on Climate Adaptation</t>
  </si>
  <si>
    <t>Faculty of Environment, University of Waterloo</t>
  </si>
  <si>
    <t xml:space="preserve">Joanna Eyquem PGeo. ENV SP. CWEM. CEnv. </t>
  </si>
  <si>
    <t>Managing Director, Climate-Resilient Infrastructure</t>
  </si>
  <si>
    <t>joanna.eyquem@uwaterloo.ca</t>
  </si>
  <si>
    <t>Lookup table for Dropdown Menus</t>
  </si>
  <si>
    <t>Low to Medium Cutoff Value:</t>
  </si>
  <si>
    <t>Exposure scores</t>
  </si>
  <si>
    <t>Unanswered</t>
  </si>
  <si>
    <t>Medium to High Cutoff Value:</t>
  </si>
  <si>
    <t>Preparedness scores</t>
  </si>
  <si>
    <t>Section</t>
  </si>
  <si>
    <t>Response</t>
  </si>
  <si>
    <t>Unweighted Score</t>
  </si>
  <si>
    <t>Weighted Score</t>
  </si>
  <si>
    <t>Subsection Average Numerical Score</t>
  </si>
  <si>
    <t>Subsection Average</t>
  </si>
  <si>
    <t>Section Numerical Average</t>
  </si>
  <si>
    <t>Section Average</t>
  </si>
  <si>
    <t>I</t>
  </si>
  <si>
    <t>II</t>
  </si>
  <si>
    <t>III</t>
  </si>
  <si>
    <t>Typically, due to the operating nature of combined sewer systems, they have the highest risk of sanitary sewer back-up since they surcharge quickly due to storm runoff capture. Partially separated sewers or combined sewer systems, where combined sewer overflow is restricted and does not provide sufficient relief, can also present a high flood risk.</t>
  </si>
  <si>
    <t>Insufficient information- scored as High</t>
  </si>
  <si>
    <t>High:</t>
  </si>
  <si>
    <t>The check-up is designed as a tool that is accessible and useful to all municipalities for the assessment and evaluation of flood risks, largely based on qualitative benchmarks and application of best practices. It does not replace detailed, quantitative assessment of flood risk, including flood mapping.</t>
  </si>
  <si>
    <t>For municipalities towards the beginning of their flood risk management journey, the check-up can provide a robust first step in assessing needs and prioritising actions.</t>
  </si>
  <si>
    <t xml:space="preserve">For municipalities where flood mapping is already available and several flood risk management practices are already established, the check-up  provides a useful way of objectively benchmarking progress. Findings from flood mapping can be integrated into the assessment by answering the additional quantitative questions where prompted. </t>
  </si>
  <si>
    <t>The check-up may be used to assess flood risks within a whole municipality or within specific areas of a municipality. It is recommended that you define the area of interest prior to starting the assessment. It may be desirable to complete a number of assessments for different areas of larger municipalities.</t>
  </si>
  <si>
    <t>It is also recommended that the check-up is completed regularly, for example once a year, in order to document progress in preparing for and reducing flood risk and allocate resources for future action. It should be noted that a low flood exposure score or high flood preparedness score does not indicate that flood risk has been eliminated – flood risk management is an ongoing activity that will require continued municipal action.</t>
  </si>
  <si>
    <t>How To Use The Check-Up</t>
  </si>
  <si>
    <t>Completing The Check-Up</t>
  </si>
  <si>
    <t>Click here to download the report.</t>
  </si>
  <si>
    <t xml:space="preserve">Using the different presentations of results, you will be able to identify where additional action is required to reduce flood exposure and improve flood preparedness. </t>
  </si>
  <si>
    <t xml:space="preserve">The “Supporting Information” tab provides links to specific guidance and standards that can be used in planning and implement additional action. </t>
  </si>
  <si>
    <t>This check-up is indicative only and does not constitute a complete understanding or robust analysis of flood risk. A "low" exposure score or "high" preparedness score does not indicate that flood risk has been eliminated. The check-up will help you prioritise where you may need to improve your municipality's flood risk management practices and find useful resources, but further work is required to quantify flood risk.</t>
  </si>
  <si>
    <t>Coastal/Shoreline Flood Risk Maps</t>
  </si>
  <si>
    <t>Coastal/Shoreline Floodplain Regulation</t>
  </si>
  <si>
    <t>High-Risk Coastal/Shoreline Floodplain Areas</t>
  </si>
  <si>
    <t>Buildings AND/OR critical public infrastructure are located within mapped or estimated floodplain areas AND/OR have previously suffered coastal/shoreline flooding.</t>
  </si>
  <si>
    <t>An excess of stream flow in a watercourse, such that land outside the banks is submerged or inundated, that can be caused by extreme rainfall or snowmelt, or physical conditions (such as ice jams and undersized watercourse crossings) associated with a watercourse (CSA Group, 2019).</t>
  </si>
  <si>
    <t>Up-to-date river flood risk assessment including climate change</t>
  </si>
  <si>
    <t>Measure D2: Coastal/Shoreline Flood Risk Maps</t>
  </si>
  <si>
    <t>The municipality has an up-to-date risk assessment of coastal/shoreline flooding, including the impacts of climate change, AND the flood risk maps have been made public (completed or reviewed in the last 5 years).</t>
  </si>
  <si>
    <t>Canada’s Critical Infrastructure (Public Safety Canada, 2022)</t>
  </si>
  <si>
    <t>Both drinking water and wastewater infrastructure can be significantly impacted by extreme precipitation events. The impacts to such infrastructure can include power losses, severe asset damage, and dangerous conditions for the personnel of these facilities. As extreme weather events become more frequent and intense, and as sea levels continue to rise, flooding will remain an ongoing challenge for drinking water and wastewater utilities. Water systems are dependent on and interdependent with many other sets of critical infrastructure. Specifically, drinking water facilities depend on an uninterrupted supply of electricity and chemicals in order to maintain the supply of potable water to citizens. Similarly, the wastewater system depends on utilities including gas, water, electricity, telecommunications, and chemical/equipment suppliers.</t>
  </si>
  <si>
    <t xml:space="preserve">Emergency Response </t>
  </si>
  <si>
    <t xml:space="preserve">At the local level, action is being taken by a growing number of local governments to manage their natural assets, since many ecosystem services either contribute directly to local government services (e.g., to provide stormwater conveyance, erosion control, air quality) or are strongly influenced by local decision-making (e.g., about community well-being). </t>
  </si>
  <si>
    <t>Primer on Natural Asset Management (MNAI, 2019)</t>
  </si>
  <si>
    <t>“Municipal natural assets” are the stock of natural resources or ecosystems that are relied upon, managed, or could be managed by a municipality, regional district, or other form of local government for the sustainable provision of one or more municipal services. (MNAI, 2019)</t>
  </si>
  <si>
    <t>Ahead of the Storm - Developing Flood-Resilience Guidance for Canada's Commercial Real Estate (Moudrak and Feltmate, 2019).</t>
  </si>
  <si>
    <t>Federal Flood Mapping Guidelines Series (Natural Resources Canada, 2023)</t>
  </si>
  <si>
    <t>City-Wide Flood Mitigation Strategy: Responding to Changing Weather Patterns (City of Edmonton, n.d.)</t>
  </si>
  <si>
    <t>The following definitions are used in the National Standard of Canada CSA W218:23 Specifications for natural asset inventories (CSA Group, 2023)</t>
  </si>
  <si>
    <t>Figure 1: Illustration of the relationship between natural assets, enhanced assets and engineered assets (adapted from CSA W218:23, CSA Group, 2023).</t>
  </si>
  <si>
    <t>Key Flood-Resilience Measures for Commercial Real Estate in Canada (Intact Centre on Climate Adaptation, 2023)</t>
  </si>
  <si>
    <t>Coastal flood risk assessment guidelines for building and infrastructure design: supporting flood resilience on Canada's coasts (Murphy, et al. 2020.)</t>
  </si>
  <si>
    <t xml:space="preserve">Barette, N., Vandersmissen, M-H., and Roy, F. 2018. "L’atlas interactif de la vulnérabilité de la population québécoise aux aléas climatiques – Aléas Hydrométéorologiques." Université Laval. </t>
  </si>
  <si>
    <t>Atlas de la vulnérabilité de la population québécoise aux aléas climatiques - Aléas hydrométéorologiques (Barrette, et al., 2018)</t>
  </si>
  <si>
    <t xml:space="preserve">Municipal Natural Assets Initiative (MNAI). 2019. "Primer on Natural Asset Management." </t>
  </si>
  <si>
    <t>The parameters, or combination of parameters, that reflect the social, political, environmental and economic outcomes that the organization delivers. The parameters can include safety, customer satisfaction, quality, quantity, capacity, reliability, responsiveness, environmental acceptability, cost and availability. (ISO 55000:2014, cited in FCM, 2018).</t>
  </si>
  <si>
    <t xml:space="preserve"> Critical infrastructure refers to processes, systems, facilities, technologies, networks, assets and services essential to the health, safety, security or economic well-being of Canadians and the effective functioning of government (Public Safety Canada, 2022).</t>
  </si>
  <si>
    <t>The use of preserved, restored or enhanced elements or combinations of vegetation and associated biology, land, water and naturally occurring ecological processes to meet targeted infrastructure outcomes (CCME 2018), such as coastal hazard management, riverine flood management, local stormwater management and mitigation of the effects of extreme heat. Natural assets that deliver infrastructure outcomes are sometimes referred to as Natural Infrastructure (CSA Group, 2023)</t>
  </si>
  <si>
    <t>The intersection of the land with the water surface (NOAA, n.d.). In this check-up shorelines include Canada's three coasts, the Great Lakes, and tidal portions of St-Lawrence River.</t>
  </si>
  <si>
    <t>The formation of large puddles of water on an undrained surface after heavy rain (TERMIUM, n.d.).</t>
  </si>
  <si>
    <t>A watershed is an area that drains water into a particular river or set of rivers. Water may be in the form of precipitation (e.g. rainfall) received as a runoff or base flow from groundwater sources. (Government of Canada, 2020).</t>
  </si>
  <si>
    <t>For municipal governments, social vulnerability assessments are an important step in building robustness against emergency and flood risks. Mapping the distribution of social vulnerabilities is beneficial to emergency alert/warning systems as it allows planning efforts to include consideration for the inclusion of services for people with special needs (e.g., visually, hearing, or physically impaired, infirm, illiterate, individuals who do not speak the primary local language, etc.) residing in flood prone areas.</t>
  </si>
  <si>
    <t>Canadian Council of Ministers of the Environment. 2021. "Natural Infrastructure Framework: Key Concepts, Definitions and Terms."</t>
  </si>
  <si>
    <t>Eyquem, J. L. 2023. "Managing Flooding and Erosion at the Watershed Scale: Guidance to Support Governments Using Nature-Based Solutions." CSA Group.</t>
  </si>
  <si>
    <t>Eyquem, J. L, Church, B. Brooke, R and Molnar, M. 2022. "Getting Nature on the Balance Sheet: Recognizing the Financial Value of Natural Assets in a Changing Climate." Intact Centre on Climate Adaptation, University of Waterloo.</t>
  </si>
  <si>
    <t>Evans, C., Feltmate B. 2019. "Water on the Rise: Protecting Canadian Homes from the Growing Threat of Flooding." Intact Centre on Climate Adaptation, University of Waterloo.</t>
  </si>
  <si>
    <t>Environment Agency. 2023. "Property Flood Resilience." Government of the United Kingdom.</t>
  </si>
  <si>
    <t>Feltmate, B. and M. Moudrak. 2021. "Climate Change and the Preparedness of 16 Major Canadian Cities to Limit Flood Risk." Intact Centre on Climate Adaptation, University of Waterloo.</t>
  </si>
  <si>
    <t>Intact Centre on Climate Adaptation. 2023. "Climate Ready Infographics."</t>
  </si>
  <si>
    <t>Intact Centre on Climate Adaptation. 2023. "Three Steps to Cost-Effective Home Flood Protection."</t>
  </si>
  <si>
    <t>Journeay, M., Yip, J.Z.K., Wagner, C.L., LeSueur, P., and, Hobbs, T. 2022. "Social vulnerability to natural hazards in Canada." Geological Survey of Canada.</t>
  </si>
  <si>
    <t>Moudrak, N., Feltmate, B. 2019. "Ahead of the Storm: Developing Flood-Resilience Guidance for Canada’s Commercial Real Estate." Prepared for REALPAC and BOMA Canada. Intact Centre on Climate Adaptation, University of Waterloo.</t>
  </si>
  <si>
    <t>Moudrak, N.; Feltmate, B. 2019. "Weathering the Storm: Developing a Canadian Standard for Flood-Resilient Existing Communities." Prepared for Standards Council of Canada and National Research Council of Canada. Intact Centre on Climate Adaptation, University of Waterloo.</t>
  </si>
  <si>
    <t>Murphy, E. et al. 2020. "Coastal flood risk assessment guidelines for building and infrastructure design: supporting flood resilience on Canada's coasts." National Research Council Canada.</t>
  </si>
  <si>
    <t>Municipal Natural Assets Initiative (MNAI). 2021. "Managing Natural Assets to Increase Coastal Resilience: Guidance Document for Municipalities."</t>
  </si>
  <si>
    <t>Public Safety Canada. 2022. "Canada’s Critical Infrastructure."</t>
  </si>
  <si>
    <t>Red Cross Canada. 2007. "Integrating Emergency Management and High-Risk Populations: Survey Report and Action Recommendations."</t>
  </si>
  <si>
    <t>References</t>
  </si>
  <si>
    <t>The overall assessment (considering all questions).</t>
  </si>
  <si>
    <t>Plunket, T.J. 2020. "Municipal Government in Canada." The Canadian Encyclopedia.</t>
  </si>
  <si>
    <t>Intergovernmental Panel on Climate Change (IPCC) v 1.5. (n.d.). "Glossary."</t>
  </si>
  <si>
    <t>National Oceanic and Atmospheric Administration (NOAA). (n.d.).  "Glossary."</t>
  </si>
  <si>
    <t>City of Edmonton. (n.d.). "City-Wide Flood Mitigation Strategy: Responding to Changing Weather Patterns."</t>
  </si>
  <si>
    <t>The Building Blocks of Asset Management Municipal Asset Management Program (Federation od Canadian Municipalities, 2018)</t>
  </si>
  <si>
    <t xml:space="preserve">Federation of Canadian Municipalities. 2018. "The Building Blocks of Asset Management". Municipal Asset Management Program. </t>
  </si>
  <si>
    <t>Scorecard</t>
  </si>
  <si>
    <t>Overview</t>
  </si>
  <si>
    <t>Supporting Information</t>
  </si>
  <si>
    <t>A.</t>
  </si>
  <si>
    <t>B.</t>
  </si>
  <si>
    <t>C.</t>
  </si>
  <si>
    <t>D.</t>
  </si>
  <si>
    <t>RESOURCES</t>
  </si>
  <si>
    <t>RESULTS</t>
  </si>
  <si>
    <t>QUESTIONS</t>
  </si>
  <si>
    <t xml:space="preserve">
Web
Diagrams</t>
  </si>
  <si>
    <t>A)</t>
  </si>
  <si>
    <t>B)</t>
  </si>
  <si>
    <t>C)</t>
  </si>
  <si>
    <t>D)</t>
  </si>
  <si>
    <t xml:space="preserve">Flood Hazards </t>
  </si>
  <si>
    <t>High, Medium and Low Ratings</t>
  </si>
  <si>
    <t xml:space="preserve">Qualitative benchmarks are provided to guide you in selecting an appropriate response. </t>
  </si>
  <si>
    <t>Denotes a factor contributing to a higher level of flood hazard exposure.</t>
  </si>
  <si>
    <t>Denotes a factor contributing to a lower level of flood hazard exposure (the desired outcome).</t>
  </si>
  <si>
    <t>In-between "high" and "low" cases.</t>
  </si>
  <si>
    <t xml:space="preserve">Medium </t>
  </si>
  <si>
    <t>Natural or Green Infrastructure</t>
  </si>
  <si>
    <t>How would you categorize the presence of basements and occurrence of basement flooding in the past 10 years?</t>
  </si>
  <si>
    <t xml:space="preserve">High </t>
  </si>
  <si>
    <t xml:space="preserve">Low </t>
  </si>
  <si>
    <t>How would you categorise the presence of watercourses and occurrence of river flooding to date?</t>
  </si>
  <si>
    <t>Floodplains</t>
  </si>
  <si>
    <t>insufficient information- scored as High</t>
  </si>
  <si>
    <t xml:space="preserve">For support or further information, please reach out to the Intact Centre on Climate Adaptation at Intact.Centre@uwaterloo.ca. </t>
  </si>
  <si>
    <t>Consult our Website: www.IntactCentre.ca</t>
  </si>
  <si>
    <t>Get Started</t>
  </si>
  <si>
    <t>Responding to Questions</t>
  </si>
  <si>
    <t>A detailed plan that outlines how assets will be managed in one or more service areas. An asset management plan identifies how assets will be maintained and renewed, and the cost, level of service and risk considerations in each service area (FCM, 2018).</t>
  </si>
  <si>
    <t xml:space="preserve">Flood preparedness refers to the proactive measures and strategies taken by individuals, communities, and authorities to anticipate, mitigate, respond to, and recover from flood events (Adapted from Public Safety Canada, 2020) </t>
  </si>
  <si>
    <t>Green infrastructure is a broad category that includes natural assets and designed and engineered elements that have been created to mimic natural functions and processes in the service of human interests (MNAI, 2019). Green infrastructure assets exist on a continuum from natural assets (e.g., forests, wetlands, rivers), to enhanced assets (e.g., constructed wetlands, street trees) to engineered assets (e.g., green roofs, bioswales)</t>
  </si>
  <si>
    <t>The municipality has an up-to-date risk assessment of rainfall flooding, including the impacts of climate change (completed or reviewed in the last 5 years), AND the flood risk maps have been made public.</t>
  </si>
  <si>
    <t>Up-to-date risk assessment 
of sewer back up flooding including climate change</t>
  </si>
  <si>
    <t>Up-to-date risk assessment of 
rainfall flooding including climate change</t>
  </si>
  <si>
    <t xml:space="preserve">Natural Assets </t>
  </si>
  <si>
    <t>Plan addresses role of natural 
assets in managing flood risk</t>
  </si>
  <si>
    <t>Emergency response</t>
  </si>
  <si>
    <t>Municipal Staff and Council</t>
  </si>
  <si>
    <t>Low:</t>
  </si>
  <si>
    <t xml:space="preserve"> Supporting Information</t>
  </si>
  <si>
    <t xml:space="preserve">The storm sewer era (1880-1970), </t>
  </si>
  <si>
    <t>The stormwater management era (1970-1990),</t>
  </si>
  <si>
    <t>The urban stormwater best management practice era (1990-2000),</t>
  </si>
  <si>
    <t>New paradigms (2000-present).</t>
  </si>
  <si>
    <t>Electrical-Power Infrastructure</t>
  </si>
  <si>
    <t>Transportation Infrastructure</t>
  </si>
  <si>
    <t>Water Infrastructure (including wastewater and drinking water)</t>
  </si>
  <si>
    <t>Food Systems</t>
  </si>
  <si>
    <t>Telecommunication-Reliant Infrastructure</t>
  </si>
  <si>
    <t>Healthcare Infrastructure</t>
  </si>
  <si>
    <t>Emergency Management Services</t>
  </si>
  <si>
    <t>Continuity of Emergency Communication</t>
  </si>
  <si>
    <t>·</t>
  </si>
  <si>
    <t>Seniors</t>
  </si>
  <si>
    <t>Persons with disability</t>
  </si>
  <si>
    <t>Indigenous residents</t>
  </si>
  <si>
    <t>Low-income residents</t>
  </si>
  <si>
    <t>Children and youth</t>
  </si>
  <si>
    <t>Persons with low literacy levels</t>
  </si>
  <si>
    <t>Women</t>
  </si>
  <si>
    <t>New immigrants and cultural minorities</t>
  </si>
  <si>
    <t>Transient populations</t>
  </si>
  <si>
    <t>Medically dependent persons</t>
  </si>
  <si>
    <t>Watercourses and their floodplains</t>
  </si>
  <si>
    <t>Wetlands</t>
  </si>
  <si>
    <t>Aquifers</t>
  </si>
  <si>
    <t>Lakes</t>
  </si>
  <si>
    <t>Riparian areas</t>
  </si>
  <si>
    <t>Urban forests</t>
  </si>
  <si>
    <t>Natural forests</t>
  </si>
  <si>
    <t>Terrestrial parks</t>
  </si>
  <si>
    <t>Constructed or restored wetlands</t>
  </si>
  <si>
    <t>Urban parks</t>
  </si>
  <si>
    <t>Rain gardens</t>
  </si>
  <si>
    <t>Bioswales</t>
  </si>
  <si>
    <t>Permeable pavement</t>
  </si>
  <si>
    <t>Green roofs</t>
  </si>
  <si>
    <t>Green walls</t>
  </si>
  <si>
    <t>“Natural asset” refers to the use of preserved, restored or enhanced elements or combinations of vegetation and associated biology, land, water and naturally occurring ecological processes to meet targeted infrastructure outcomes, such as coastal hazard management, riverine flood management, local stormwater management and mitigation of the effects of extreme heat. Natural assets that deliver infrastructure outcomes are sometimes referred to as Natural Infrastructure.</t>
  </si>
  <si>
    <t>“Engineered asset” is an umbrella term for human-made infrastructure features. Under this broad category, there is a spectrum of elements running from grey infrastructure at one end, to green infrastructure features such as permeable pavements, green roofs and green walls at the other.</t>
  </si>
  <si>
    <t>Council resolution</t>
  </si>
  <si>
    <t>Adaptation policies or plans</t>
  </si>
  <si>
    <t>Adaptation studies</t>
  </si>
  <si>
    <t>Asset management plans or approved master plans that demonstrate the governance and supporting policy around climate change issues.</t>
  </si>
  <si>
    <t>Changes related to the municipal organizational chart, or the staff roles and responsibilities.</t>
  </si>
  <si>
    <t>Reports on awareness campaigns (e.g., for staff, council or residents)</t>
  </si>
  <si>
    <t>Commitment of staff or specific council members to climate change issues</t>
  </si>
  <si>
    <t>Annual resolution from council supporting the climate adaptation steering committee</t>
  </si>
  <si>
    <t>Annual report from the steering committee</t>
  </si>
  <si>
    <t>Proof of participation in or support for climate adaptation projects led by community stakeholders (e.g., schools, school boards, watershed organizations, not-for-profit organizations, etc.)</t>
  </si>
  <si>
    <t>Any resources created or used internally to deal with climate issues (e.g., tools, data, spreadsheets, guides, websites, maps, etc.)</t>
  </si>
  <si>
    <t>Documented initiatives that were implemented to deal with climate change risks, including processes, maintenance practices, projects, etc.</t>
  </si>
  <si>
    <t>Information on established levels of service</t>
  </si>
  <si>
    <t>Background Calculations</t>
  </si>
  <si>
    <t xml:space="preserve">Additional information relating to the development of the Municipal Flood Risk Check-Up is provided in the technical report “Facing Flooding Together: Development of a Flood Risk Check-Up to Support Municipal Action”. This report presents the methodologies and rationale behind the development of the check-up, including the contributions made by subject matter experts. </t>
  </si>
  <si>
    <t>CSA W210:21</t>
  </si>
  <si>
    <t>CSA W210:21 Prioritization of flood risk in existing communities, National Standard of Canada  (CSA Group, 2021).</t>
  </si>
  <si>
    <t>CSA W210:21 Prioritization of flood risk in existing communities, National Standard of Canada (CSA Group, 2021).</t>
  </si>
  <si>
    <t>CSA W204:19 Flood resilient design of new residential communities, National Standard of Canada (CSA Group, 2019).</t>
  </si>
  <si>
    <t>CSA PLUS 4013  Development, interpretation, and use of rainfall intensity-duration-frequency (IDF) information: Guideline for Canadian water resources practitioners</t>
  </si>
  <si>
    <t>CSA W218:23 Specifications for natural asset inventories, National Standard of Canada (CSA Group, 2023)</t>
  </si>
  <si>
    <t>Rising Seas and Shifting Sands: Combining Natural and Grey Infrastructure to Protect Canada’s Coastal Communities (Eyquem, 2021).</t>
  </si>
  <si>
    <t>CSA Z800:18 Guideline on basement flood protection and risk reduction, National Standard of Canada (CSA Group, 2018)</t>
  </si>
  <si>
    <t>CSA S900.1:18 Climate change adaptation for wastewater treatment plants</t>
  </si>
  <si>
    <t>CAN/BNQ 3682-320 Mitigation of the Risks of Inflow and Infiltration in New Sanitary Sewer Systems (BNQ, 2021)</t>
  </si>
  <si>
    <t>Reducing the Risk of Inflow and Infiltration (I/I) in New Sewer Construction (ICLR, Norton Engineering 2019)</t>
  </si>
  <si>
    <t>Developing an Efficient and Cost-Effective Inflow and Infiltration (I/I) Reduction Program (Robinson and Sandink, 2021)</t>
  </si>
  <si>
    <t>Pipes and sewer systems are at risk from Inflow and Infiltration (I/I). I/I reduces the lifespan of sewer pipes, increases wastewater treatment costs, and takes up capacity in the sanitary sewer system, increasing the risk of basement flooding. It is recommended that municipalities monitor I/I, allocate funds to rehabilitation of pipes where the most unacceptable I/I is occurring, and make sure that any new pipes are installed correctly to prevent future I/I and associated costs.</t>
  </si>
  <si>
    <t>CSA W204:19 Flood resilient design of new residential communities, National Standard of Canada (CSA Group, 2019)</t>
  </si>
  <si>
    <t>CSA W211:21 Management standard for stormwater systems, National Standard of Canada (CSA Group. 2021)</t>
  </si>
  <si>
    <t xml:space="preserve">BNQ, 2021. "BNQ 3682-320 Mitigation of the Risks of Inflow and Infiltration in New Sanitary Sewer Systems" </t>
  </si>
  <si>
    <t>CSA Group. 2023. "CSA W218:23 Specifications for natural asset inventories." National Standard of Canada.</t>
  </si>
  <si>
    <t>CSA Group. 2021a. "CSA W210:21 Prioritization of flood risk in existing communities." National Standard of Canada.</t>
  </si>
  <si>
    <t>CSA Group. 2021b. "CSA W211:21 Management standard for stormwater systems." National Standard of Canada.</t>
  </si>
  <si>
    <t>CSA Group. 2018. "CSA Z800-18 Guideline on basement flood protection and risk reduction." National Standard of Canada</t>
  </si>
  <si>
    <t>CSA Group. 2018. "CSA S900.1:18 Climate change adaptation for wastewater treatment plants." National Standard of Canada.</t>
  </si>
  <si>
    <t>Eyquem, J. L. 2021. "Rising Seas and Shifting Sands: Combining Natural and Grey Infrastructure to Protect Canada’s Coastal Communities." Intact Centre on Climate Adaptation, University of Waterloo.</t>
  </si>
  <si>
    <t>Robinson, B., Sandink, D. 2021. "Developing an Efficient and Cost-Effective Inflow and Infiltration (I/I) Reduction Program: A Foundational Document for the Development of a National Standard of Canada."</t>
  </si>
  <si>
    <t>Robinson, B., Sandink, D., Lapp, D. 2019. "Reducing the Risk of Inflow and Infiltration (I/I) in New Sewer Construction"</t>
  </si>
  <si>
    <t>The Stewardship Centre for BC. 2023. "Green Shores for Local Government."</t>
  </si>
  <si>
    <t>&lt; Section I - A2</t>
  </si>
  <si>
    <t>&lt; Section I - A1</t>
  </si>
  <si>
    <t>&lt; Section II - A4</t>
  </si>
  <si>
    <t>&lt; Section III - A2</t>
  </si>
  <si>
    <t>&lt; Section III - A7</t>
  </si>
  <si>
    <t>&lt; Section III - A8</t>
  </si>
  <si>
    <t>&lt; Section II - B1</t>
  </si>
  <si>
    <t>&lt; Section II - C2</t>
  </si>
  <si>
    <t>&lt; Section II - D2</t>
  </si>
  <si>
    <t>&lt; Section I - B5</t>
  </si>
  <si>
    <t>&lt; Section I - C3</t>
  </si>
  <si>
    <t>&lt; Section I - C4</t>
  </si>
  <si>
    <t>&lt; Section I - D3</t>
  </si>
  <si>
    <t>&lt; Section I - D4</t>
  </si>
  <si>
    <t>&lt; Section II - A3</t>
  </si>
  <si>
    <t>Welcome to the Municipal Flood Risk Check-Up!</t>
  </si>
  <si>
    <t xml:space="preserve">Before you begin, please read this "Start Here" section to understand how to use the check-up. </t>
  </si>
  <si>
    <t>We strongly recommend reading the report in order to get the most out of this tool.</t>
  </si>
  <si>
    <t>Ten Reasons to Complete the Muncipal Flood Risk Check-Up</t>
  </si>
  <si>
    <t>Combined Flood Hazard Indicators</t>
  </si>
  <si>
    <t>Ratings</t>
  </si>
  <si>
    <t>Flood Hazard and Exposure</t>
  </si>
  <si>
    <t>Overall Assessment</t>
  </si>
  <si>
    <t>Breakdown</t>
  </si>
  <si>
    <t>D: Coastal or Shoreline Flood Preparedness</t>
  </si>
  <si>
    <t>Calculations</t>
  </si>
  <si>
    <t>Low, Medium and High ratings are shown a scale of 1 to 3 for each aspect assessed in the Check-Up (Low = 1, Medium = 2 and High = 3).</t>
  </si>
  <si>
    <t xml:space="preserve">Critical Infrastructure </t>
  </si>
  <si>
    <t>Combined Flood Hazards</t>
  </si>
  <si>
    <t xml:space="preserve">Intense Rainfall and Sewer Flooding </t>
  </si>
  <si>
    <t>Intense Rainfall/Sewer, River, and Coastal/Shoreline Flooding</t>
  </si>
  <si>
    <t>Lookup Table for Dropdown Menus</t>
  </si>
  <si>
    <t xml:space="preserve">Split Question Scores </t>
  </si>
  <si>
    <t>Combined Flood Hazard Preparedness</t>
  </si>
  <si>
    <t>River Flood Preparedness</t>
  </si>
  <si>
    <t>Combined Flood Hazard questions</t>
  </si>
  <si>
    <t>Intense Rainfall / Sewer Flooding questions</t>
  </si>
  <si>
    <t>River Flooding questions</t>
  </si>
  <si>
    <t>The check-up consists of ten worksheets labelled and organised as follows:</t>
  </si>
  <si>
    <t xml:space="preserve">CSA Group. 2022. “The Municipal How-to Guide for CSA Community Water Standards.” </t>
  </si>
  <si>
    <t>The Municipal How-to Guide for CSA Community Water Standards (CSA Group. 2022).</t>
  </si>
  <si>
    <t>Vouk, I., Pilechi, V., Provan, M., and Murphy, E. 2021. “Nature-Based Solutions for Coastal and Riverine Flood and Erosion Risk Management.” CSA Group.</t>
  </si>
  <si>
    <t>Nature-Based Solutions for Coastal and Riverine Flood and Erosion Risk Management (Vouk, et.al 2021).</t>
  </si>
  <si>
    <t>To be selected where insufficient information is available to select a High, Medium or Low response. In order to take a conservative approach to risk management, an “unsure” response will be considered as “High” exposure.</t>
  </si>
  <si>
    <t>&lt; Section II - A10</t>
  </si>
  <si>
    <t>Municipalities For Climate Innovation Program: Climate adaptation maturity scale (Federation of Canadian Municipalities, 2017-2022)</t>
  </si>
  <si>
    <t>List of consultants and experts hired/consulted</t>
  </si>
  <si>
    <t>Information on data used by the municipality (e.g., origins, collection practices, etc.) and quality control practices</t>
  </si>
  <si>
    <t>Documentation related to overall climate change risk management practices</t>
  </si>
  <si>
    <t>&lt; Section II - A5</t>
  </si>
  <si>
    <t>&lt; Section II - C1</t>
  </si>
  <si>
    <t>&lt; Section II - D1</t>
  </si>
  <si>
    <t>&lt; Section III - A4</t>
  </si>
  <si>
    <t>&lt; Section III - B1</t>
  </si>
  <si>
    <t>&lt; Section III - D2</t>
  </si>
  <si>
    <t>&lt; Section II - A6</t>
  </si>
  <si>
    <t>&lt; Section III - A5</t>
  </si>
  <si>
    <t>&lt; Section II - B2</t>
  </si>
  <si>
    <t>&lt; Section I - B4</t>
  </si>
  <si>
    <t>&lt; Section II - A2</t>
  </si>
  <si>
    <t>&lt; Section I - A3</t>
  </si>
  <si>
    <t xml:space="preserve">https://www.intactcentreclimateadaptation.ca/recent-reports/weathering-the-storm-developing-a-canadian-standard-for-flood-resilient-existing-communities/ </t>
  </si>
  <si>
    <t>Natural Resources Canada. 2023. "Federal Flood Mapping Guidelines Series."</t>
  </si>
  <si>
    <t>Employment and Social Development Canada. 2022. "Opportunity for All – Canada's First Poverty Reduction Strategy."</t>
  </si>
  <si>
    <t>Accessible ici: https://www.canada.ca/en/employment-social-development/programs/poverty-reduction/reports/strategy.html</t>
  </si>
  <si>
    <t>Flood maps show an area that may be covered by water, or show where the water reaches during a specific flood event.
Flood maps are critical tools that can help identify potential risks and mitigate flood impacts (Natural Resources Canada, 2023).</t>
  </si>
  <si>
    <t>B: Intense Rainfall / Sewer Flooding</t>
  </si>
  <si>
    <t>C: River Flooding</t>
  </si>
  <si>
    <t>D: Coastal or  Shoreline Flooding</t>
  </si>
  <si>
    <t xml:space="preserve">C: River Flooding </t>
  </si>
  <si>
    <t>D: Coastal or Shoreline Flooding</t>
  </si>
  <si>
    <t xml:space="preserve">A: Combined Flood Hazards </t>
  </si>
  <si>
    <t xml:space="preserve">B: Intense Rainfall / Sewer Flooding </t>
  </si>
  <si>
    <t>A: Combined Flood Hazards</t>
  </si>
  <si>
    <t>Intense Rainfall / Sewer Flooding</t>
  </si>
  <si>
    <t xml:space="preserve">Coastal or Shoreline Flooding (including Great Lakes and tidal portions of St-Lawrence River) </t>
  </si>
  <si>
    <t>Additional Quantitative Assessment (to be completed if coastal/shoreline flood mapping is available).</t>
  </si>
  <si>
    <t>Question D2 – Proximity to Coastal/Shoreline Floodplain Areas</t>
  </si>
  <si>
    <t>The area (or part of the area) is affected by a coast or shoreline AND coastal/shoreline flooding of built infrastructure has already been reported/is a known issue.</t>
  </si>
  <si>
    <t>Question D1 – Shorelines (coastal zones, the Great Lakes and marine portions of the St Lawrence River).</t>
  </si>
  <si>
    <t>What percentage of buildings do you estimate are at high-risk of coastal/shoreline flooding (e.g., in the current 1 in 20-year floodplain)?</t>
  </si>
  <si>
    <t>Not Applicable N/A:</t>
  </si>
  <si>
    <t xml:space="preserve">To be selected only where river or coastal / shoreline flood questions are not applicable, based on the responses to C1 and D1. N/A is not presented as an option where questions in the assessment require a response; please select unsure if you do not have sufficient information to select a High, Medium or Low response. </t>
  </si>
  <si>
    <t>&lt; Back to Section I, A3</t>
  </si>
  <si>
    <t>Regulated Flood Zones</t>
  </si>
  <si>
    <t>Regulated Flood Zone</t>
  </si>
  <si>
    <t>A regulated flood zone is an area of land likely to be flooded and delimited by cartography or, bordering the St. Lawrence River, by flood levels. These zones are regulated bu provincial / local governments.</t>
  </si>
  <si>
    <t xml:space="preserve">The municipality has an up-to-date risk assessment of sewer back-up flooding (completed or reviewed in the last 5 years), including the impacts of climate change, AND the flood risk maps have been made public. </t>
  </si>
  <si>
    <t>Green Shores for Local Government (Stewardship Centre for BC, 2023)</t>
  </si>
  <si>
    <t>https://data.fcm.ca/documents/resources/mamp/building-blocks-of-asset-management-mamp.pdf</t>
  </si>
  <si>
    <t xml:space="preserve">https://fcm.ca/en/resources/mcip/tool-climate-adaptation-maturity-scale </t>
  </si>
  <si>
    <t>Federation of Canadian Municipalities. 2022. "Municipalities for Climate Innovation Program: Climate Adaptation Maturity Scale."</t>
  </si>
  <si>
    <t>https://consult.environment-agency.gov.uk/hnl/propertyfloodresilience/</t>
  </si>
  <si>
    <t xml:space="preserve">https://atlas-vulnerabilite.ulaval.ca/ </t>
  </si>
  <si>
    <t>https://www.bnq.qc.ca/en/standardization/civil-engineering-and-urban-infrastructure/inflow-and-infiltration.html</t>
  </si>
  <si>
    <t xml:space="preserve">https://ccme.ca/en/res/niframework_en.pdf </t>
  </si>
  <si>
    <t xml:space="preserve">https://data.edmonton.ca/stories/s/City-Wide-Flood-Mitigation-Strategy/suej-ppxq/ </t>
  </si>
  <si>
    <t xml:space="preserve">https://www.csagroup.org/store/product/2705376/ </t>
  </si>
  <si>
    <t>CSA Group. 2019a. "CSA W204:19 Flood resilient design of new residential communities." National Standard of Canada</t>
  </si>
  <si>
    <t xml:space="preserve">CSA Group. 2019b. "CSA PLUS 4013:19. Development, interpretation, and use of rainfall intensity-duration-frequency (IDF) information: Guideline for Canadian water resources practitioners." Technical Guide. </t>
  </si>
  <si>
    <t xml:space="preserve">https://www.intactcentreclimateadaptation.ca/wp-content/uploads/2021/02/16-Cities-Flood-Preparedness-1.pdf </t>
  </si>
  <si>
    <t xml:space="preserve">https://www.intactcentreclimateadaptation.ca/climate-ready-infographics/ </t>
  </si>
  <si>
    <t xml:space="preserve">https://www.intactcentreclimateadaptation.ca/wp-content/uploads/2023/05/IntactCentre-3-steps-home-flood-pretection-QR.pdf </t>
  </si>
  <si>
    <t xml:space="preserve">https://apps.ipcc.ch/glossary/ </t>
  </si>
  <si>
    <t xml:space="preserve">https://publications.gc.ca/collections/collection_2022/rncan-nrcan/m183-2/M183-2-8902-eng.pdf </t>
  </si>
  <si>
    <t xml:space="preserve">https://www.intactcentreclimateadaptation.ca/wp-content/uploads/2019/10/Ahead-of-the-Storm-1.pdf </t>
  </si>
  <si>
    <t xml:space="preserve">https://nrc-publications.canada.ca/eng/view/ft/?id=b4e8e5cd-ace2-4777-866f-1bb18bff77f0 </t>
  </si>
  <si>
    <t>https://shoreline.noaa.gov/glossary.html</t>
  </si>
  <si>
    <t>https://www.csagroup.org/wp-content/uploads/CSAGroup-Municipal-WaterStandards-How-To-Guide.pdf</t>
  </si>
  <si>
    <t xml:space="preserve">https://www.csagroup.org/store/product/2705176/ </t>
  </si>
  <si>
    <t xml:space="preserve">https://www.csagroup.org/store/product/2705167/ </t>
  </si>
  <si>
    <t xml:space="preserve">https://www.csagroup.org/store/product/CSA%20W204:19/ </t>
  </si>
  <si>
    <t>https://www.csagroup.org/store/product/CSA%20PLUS%204013:19/</t>
  </si>
  <si>
    <t xml:space="preserve">https://www.csagroup.org/store/product/Z800-18/ </t>
  </si>
  <si>
    <t>https://www.csagroup.org/store/product/2704536/</t>
  </si>
  <si>
    <t xml:space="preserve">https://www.intactcentreclimateadaptation.ca/managing-flooding-and-erosion-at-the-watershed-scale/ </t>
  </si>
  <si>
    <t>https://www.intactcentreclimateadaptation.ca/rising-seas-and-shifting-sands-combining-natural-and-grey-infrastructure-to-protect-canadas-eastern-and-western-coastal-communities/.</t>
  </si>
  <si>
    <t>https://www.intactcentreclimateadaptation.ca/getting-nature-on-the-balance-sheet</t>
  </si>
  <si>
    <t xml:space="preserve">https://www.intactcentreclimateadaptation.ca/wp-content/uploads/2019/04/Home-Flood-Protection-Program-Report-1.pdf </t>
  </si>
  <si>
    <t xml:space="preserve">https://mnai.ca/media/2021/11/MNAI-Coastal-Asset-Guidance-Doc-cover-101-combined.pdf </t>
  </si>
  <si>
    <t>https://mnai.ca/media/2019/06/MNAI-Org-Charts.pdf</t>
  </si>
  <si>
    <t>https://natural-resources.canada.ca/science-and-data/science-and-research/natural-hazards/flood-mapping/federal-flood-mapping-guidelines-series/25214</t>
  </si>
  <si>
    <t>https://www.publicsafety.gc.ca/cnt/ntnl-scrt/crtcl-nfrstrctr/cci-iec-en.aspx</t>
  </si>
  <si>
    <t xml:space="preserve">https://www.redcross.ca/crc/documents/3-1-4-2_dm_high_risk_populations.pdf </t>
  </si>
  <si>
    <t>https://www.scc.ca/en/system/files/publications/Norton-ICLR-SCC_-_Efficient_and_Cost_Effective_I-I_Reduction_Programs_-_2021_EN.pdf</t>
  </si>
  <si>
    <t>https://www.scc.ca/sites/default/files/files/SCC_RPT_Norton-ICLR-EC-SCC-II-in-New-Sewer-Construction-2019-11-20_ENG.pdf</t>
  </si>
  <si>
    <t xml:space="preserve">https://stewardshipcentrebc.ca/green-shores-home/gs-programs/gs-local-government/ </t>
  </si>
  <si>
    <t>https://www.csagroup.org/wp-content/uploads/CSA-Group-Research-Nature-Based-Solutions-for-Coastal-and-Riverine-Flood-and-Erosion-Risk-Management.pdf</t>
  </si>
  <si>
    <t>https://www.thecanadianencyclopedia.ca/en/article/municipal-government</t>
  </si>
  <si>
    <t xml:space="preserve">Public alerting in Canada, like all emergency management functions, is a collaborative initiative between federal, provincial, territorial, and municipal governments, as well as industry partners. As the climate becomes increasingly variable, the ability of disaster management teams to anticipate the occurrence of extreme weather events will become ever more challenging. There may also be a trend of growth in the potential for disasters to occur with very little warning or with sudden, unanticipated intensities. Therefore, building a safe and reliable public alerting system empowers individuals and organizations to minimize disaster damages and losses of life by providing residents of disaster-prone areas with advance warning of possible emergency events. Current methods for assessing social vulnerability to emergencies, including flooding, assume that social deprivation is a good proxy of vulnerability to a flood. (To find out more on social deprivation, see: Opportunity for All – Canada's First Poverty Reduction Strategy, Employment and Social Development Canada. 2022). </t>
  </si>
  <si>
    <t>https://natural-resources.canada.ca/science-and-data/science-and-research/natural-hazards/flood-mapping/24223</t>
  </si>
  <si>
    <t>Natural Resources Canada. 2023. "Flood Mapping."</t>
  </si>
  <si>
    <t>Flood mapping (Natural Resources Canada, 2023)</t>
  </si>
  <si>
    <t xml:space="preserve">Canadian municipalities face growing flood risks in the context of climate change. Understanding and reducing these risks is an urgent matter that requires informed action. This tool has been developed to support municipalities, like yours, in preparing for heavy rainfall, river, and coastal flooding, including small and medium municipalities that may have limited available resources. </t>
  </si>
  <si>
    <t>Throughout the check-up, you will answer questions regarding your municipality's flood risk. As you progress through the worksheets, your responses will be analyzed to assess your current flood exposure and flood preparedness, and identify areas for action. Key resources are provided to support your municipality in understanding and reducing flood risk.</t>
  </si>
  <si>
    <t>Remember, the check-up is for your internal use. No data is collected or shared by any third party and no "outside" party has access to your answers.</t>
  </si>
  <si>
    <t>Return to top of page</t>
  </si>
  <si>
    <t xml:space="preserve">Back to Start </t>
  </si>
  <si>
    <t>Back to Section I</t>
  </si>
  <si>
    <t>To Section III</t>
  </si>
  <si>
    <t>To Section II</t>
  </si>
  <si>
    <t>Back to Section II</t>
  </si>
  <si>
    <t>To Scorecard</t>
  </si>
  <si>
    <t>Back to Section III</t>
  </si>
  <si>
    <t>To Web Diagrams</t>
  </si>
  <si>
    <t>Back to Scorecard</t>
  </si>
  <si>
    <t>To Overview</t>
  </si>
  <si>
    <t>Back to Web Diagrams</t>
  </si>
  <si>
    <t>To Background Calculations</t>
  </si>
  <si>
    <t>Back to Overview</t>
  </si>
  <si>
    <t>To Supporting Information</t>
  </si>
  <si>
    <t>To References</t>
  </si>
  <si>
    <t>Back to Background Calculations</t>
  </si>
  <si>
    <t>To Glossary</t>
  </si>
  <si>
    <t>Back to Supporting Information</t>
  </si>
  <si>
    <t>End of the Municipal Flood Risk Check-Up!</t>
  </si>
  <si>
    <t>Back to Glossary</t>
  </si>
  <si>
    <t>The webpage at this link shows hows to unprotect worksheets using the password:</t>
  </si>
  <si>
    <t>Lookup Table for Section II</t>
  </si>
  <si>
    <t>Lookup Table for Section III</t>
  </si>
  <si>
    <t>Coastal or Shoreline Flooding questions</t>
  </si>
  <si>
    <t xml:space="preserve">Coastal or Shoreline Flood Preparedness (including Great Lakes and tidal portions of St-Lawrence River) </t>
  </si>
  <si>
    <t>D: Coastal or 
Shoreline Flooding</t>
  </si>
  <si>
    <t>B: Intense 
Rainfall / Sewer Flooding</t>
  </si>
  <si>
    <t>D: Coastal or 
 Shoreline Flooding</t>
  </si>
  <si>
    <t>How to Unprotect Worksheets</t>
  </si>
  <si>
    <t>Coastal or Shoreline Flooding Indicators</t>
  </si>
  <si>
    <t>You can always download a new Check-Up and start again by going to this link:</t>
  </si>
  <si>
    <t>For assessing policy level of preparedness in climate adaptation and flood resilience, a provisional list of supporting documents and information may include:</t>
  </si>
  <si>
    <t>For assessing human resources and governance level of preparedness in climate adaptation and flood resilience, a provisional list of supporting documents and information may include:</t>
  </si>
  <si>
    <t>For assessing technical and risk management capacity level of preparedness in climate adaptation and  flood resilience, a provisional list of supporting documents and information may include:</t>
  </si>
  <si>
    <t>&lt; Back to Section III, A3</t>
  </si>
  <si>
    <t>&lt; Back to Section III, B3</t>
  </si>
  <si>
    <t>&lt; Back to Section I, D1</t>
  </si>
  <si>
    <t>Download Check-Up</t>
  </si>
  <si>
    <t>Here is the password to unlock the Results worksheets:</t>
  </si>
  <si>
    <t>&lt; Back to Section I, A1</t>
  </si>
  <si>
    <t>&lt; Back to Section III, A2</t>
  </si>
  <si>
    <t>&lt; Back to Section II, A1</t>
  </si>
  <si>
    <t>&lt; Back to Section II, B1</t>
  </si>
  <si>
    <t>&lt; Back to Section I, B2</t>
  </si>
  <si>
    <t>&lt; Back to Section III, B1</t>
  </si>
  <si>
    <t>&lt; Back to Section II, A5</t>
  </si>
  <si>
    <t>&lt; Back to Section III, A4</t>
  </si>
  <si>
    <t>&lt; Back to Section I, C1</t>
  </si>
  <si>
    <t>Regulatory Flood Zones</t>
  </si>
  <si>
    <t>Watershed</t>
  </si>
  <si>
    <t xml:space="preserve">Watershed </t>
  </si>
  <si>
    <t>&lt; Back to Section I, B1</t>
  </si>
  <si>
    <t>&lt; Back to Section II, A3</t>
  </si>
  <si>
    <t>&lt; Back to Section III, A8</t>
  </si>
  <si>
    <t>&lt; Back to Section II, C1</t>
  </si>
  <si>
    <r>
      <t xml:space="preserve">Click here to download the accompanying report 
</t>
    </r>
    <r>
      <rPr>
        <b/>
        <sz val="11"/>
        <color theme="1" tint="0.14999847407452621"/>
        <rFont val="Aptos"/>
        <family val="2"/>
      </rPr>
      <t>"A Flood Risk Check-Up For Canadian Municipalities: Tackling Flooding Together."</t>
    </r>
  </si>
  <si>
    <r>
      <rPr>
        <b/>
        <sz val="11"/>
        <rFont val="Aptos"/>
        <family val="2"/>
      </rPr>
      <t>Gain</t>
    </r>
    <r>
      <rPr>
        <sz val="11"/>
        <rFont val="Aptos"/>
        <family val="2"/>
      </rPr>
      <t xml:space="preserve"> an understanding of flood exposure, even where flood mapping is not available.</t>
    </r>
  </si>
  <si>
    <r>
      <rPr>
        <b/>
        <sz val="11"/>
        <rFont val="Aptos"/>
        <family val="2"/>
      </rPr>
      <t>Benchmark</t>
    </r>
    <r>
      <rPr>
        <sz val="11"/>
        <rFont val="Aptos"/>
        <family val="2"/>
      </rPr>
      <t xml:space="preserve"> and document your current flood preparedness, drawing on Canadian guidance and best practices.</t>
    </r>
  </si>
  <si>
    <r>
      <rPr>
        <b/>
        <sz val="11"/>
        <rFont val="Aptos"/>
        <family val="2"/>
      </rPr>
      <t>Document</t>
    </r>
    <r>
      <rPr>
        <sz val="11"/>
        <rFont val="Aptos"/>
        <family val="2"/>
      </rPr>
      <t xml:space="preserve"> progress towards reduction of municipal flood risk over time. </t>
    </r>
  </si>
  <si>
    <r>
      <rPr>
        <b/>
        <sz val="11"/>
        <rFont val="Aptos"/>
        <family val="2"/>
      </rPr>
      <t>Access</t>
    </r>
    <r>
      <rPr>
        <sz val="11"/>
        <rFont val="Aptos"/>
        <family val="2"/>
      </rPr>
      <t xml:space="preserve"> a library of key resources on flood risk and preparedness including National Standards of Canada.</t>
    </r>
  </si>
  <si>
    <r>
      <rPr>
        <b/>
        <sz val="11"/>
        <rFont val="Aptos"/>
        <family val="2"/>
      </rPr>
      <t>Demonstrate</t>
    </r>
    <r>
      <rPr>
        <sz val="11"/>
        <rFont val="Aptos"/>
        <family val="2"/>
      </rPr>
      <t xml:space="preserve"> municipal flood preparedness to interested parties.</t>
    </r>
  </si>
  <si>
    <r>
      <rPr>
        <b/>
        <sz val="11"/>
        <rFont val="Aptos"/>
        <family val="2"/>
      </rPr>
      <t>Prioritise</t>
    </r>
    <r>
      <rPr>
        <sz val="11"/>
        <rFont val="Aptos"/>
        <family val="2"/>
      </rPr>
      <t xml:space="preserve"> actions for different flood types and at different scales.</t>
    </r>
  </si>
  <si>
    <r>
      <rPr>
        <b/>
        <sz val="11"/>
        <rFont val="Aptos"/>
        <family val="2"/>
      </rPr>
      <t>Inform</t>
    </r>
    <r>
      <rPr>
        <sz val="11"/>
        <rFont val="Aptos"/>
        <family val="2"/>
      </rPr>
      <t xml:space="preserve"> future investment planning and funding applications.</t>
    </r>
  </si>
  <si>
    <r>
      <rPr>
        <b/>
        <sz val="11"/>
        <rFont val="Aptos"/>
        <family val="2"/>
      </rPr>
      <t>Anticipate</t>
    </r>
    <r>
      <rPr>
        <sz val="11"/>
        <rFont val="Aptos"/>
        <family val="2"/>
      </rPr>
      <t xml:space="preserve"> and answer questions that may be asked by municipal insurers in developing insurance policies. </t>
    </r>
  </si>
  <si>
    <r>
      <rPr>
        <b/>
        <sz val="11"/>
        <rFont val="Aptos"/>
        <family val="2"/>
      </rPr>
      <t>Contribute</t>
    </r>
    <r>
      <rPr>
        <sz val="11"/>
        <rFont val="Aptos"/>
        <family val="2"/>
      </rPr>
      <t xml:space="preserve"> to objectives and targets identified in Canada’s National Adaptation Strategy.</t>
    </r>
  </si>
  <si>
    <r>
      <rPr>
        <b/>
        <sz val="11"/>
        <rFont val="Aptos"/>
        <family val="2"/>
      </rPr>
      <t>Support</t>
    </r>
    <r>
      <rPr>
        <sz val="11"/>
        <rFont val="Aptos"/>
        <family val="2"/>
      </rPr>
      <t xml:space="preserve"> municipal staff and service delivery.</t>
    </r>
  </si>
  <si>
    <r>
      <rPr>
        <b/>
        <sz val="11"/>
        <rFont val="Aptos"/>
        <family val="2"/>
      </rPr>
      <t>Section I: Flood Hazard and Exposure – Identifying Potential Risks:</t>
    </r>
    <r>
      <rPr>
        <sz val="11"/>
        <rFont val="Aptos"/>
        <family val="2"/>
      </rPr>
      <t xml:space="preserve"> provides a basic assessment of how municipalities may be exposed to flood hazards using qualitative indicators.</t>
    </r>
  </si>
  <si>
    <r>
      <rPr>
        <b/>
        <sz val="11"/>
        <rFont val="Aptos"/>
        <family val="2"/>
      </rPr>
      <t>Section II: Flood Preparedness - Analysing Risks:</t>
    </r>
    <r>
      <rPr>
        <sz val="11"/>
        <rFont val="Aptos"/>
        <family val="2"/>
      </rPr>
      <t xml:space="preserve"> assesses the level of understanding of heavy rainfall, river, and coastal flood risk within the municipality, as this provides the basis for effective action.</t>
    </r>
  </si>
  <si>
    <r>
      <rPr>
        <b/>
        <sz val="11"/>
        <rFont val="Aptos"/>
        <family val="2"/>
      </rPr>
      <t>Section III: Flood Preparedness - Reducing Risks:</t>
    </r>
    <r>
      <rPr>
        <sz val="11"/>
        <rFont val="Aptos"/>
        <family val="2"/>
      </rPr>
      <t xml:space="preserve"> evaluates the degree to which measures have been implemented to reduce flood risks.</t>
    </r>
  </si>
  <si>
    <r>
      <rPr>
        <b/>
        <sz val="11"/>
        <rFont val="Aptos"/>
        <family val="2"/>
      </rPr>
      <t>Scorecard:</t>
    </r>
    <r>
      <rPr>
        <sz val="11"/>
        <rFont val="Aptos"/>
        <family val="2"/>
      </rPr>
      <t xml:space="preserve"> a summary of responses to all questions and sub-section averages.</t>
    </r>
  </si>
  <si>
    <r>
      <rPr>
        <b/>
        <sz val="11"/>
        <rFont val="Aptos"/>
        <family val="2"/>
      </rPr>
      <t>Web Diagrams:</t>
    </r>
    <r>
      <rPr>
        <sz val="11"/>
        <rFont val="Aptos"/>
        <family val="2"/>
      </rPr>
      <t xml:space="preserve">  visual presentation of your ratings, grouped by section and flood type.</t>
    </r>
  </si>
  <si>
    <r>
      <rPr>
        <b/>
        <sz val="11"/>
        <rFont val="Aptos"/>
        <family val="2"/>
      </rPr>
      <t>Overview:</t>
    </r>
    <r>
      <rPr>
        <sz val="11"/>
        <rFont val="Aptos"/>
        <family val="2"/>
      </rPr>
      <t xml:space="preserve"> analysis of results overall and by flood type.</t>
    </r>
  </si>
  <si>
    <r>
      <rPr>
        <b/>
        <sz val="11"/>
        <rFont val="Aptos"/>
        <family val="2"/>
      </rPr>
      <t>Background Calculations:</t>
    </r>
    <r>
      <rPr>
        <sz val="11"/>
        <rFont val="Aptos"/>
        <family val="2"/>
      </rPr>
      <t xml:space="preserve"> insight into how averages and ratings are calculated.</t>
    </r>
  </si>
  <si>
    <r>
      <rPr>
        <b/>
        <sz val="11"/>
        <rFont val="Aptos"/>
        <family val="2"/>
      </rPr>
      <t>Supporting Information:</t>
    </r>
    <r>
      <rPr>
        <sz val="11"/>
        <rFont val="Aptos"/>
        <family val="2"/>
      </rPr>
      <t xml:space="preserve"> practical guidance on key concepts used in the check-up.</t>
    </r>
  </si>
  <si>
    <r>
      <rPr>
        <b/>
        <sz val="11"/>
        <rFont val="Aptos"/>
        <family val="2"/>
      </rPr>
      <t>Glossary:</t>
    </r>
    <r>
      <rPr>
        <sz val="11"/>
        <rFont val="Aptos"/>
        <family val="2"/>
      </rPr>
      <t xml:space="preserve"> definitions of key terms.</t>
    </r>
  </si>
  <si>
    <r>
      <t xml:space="preserve">References: </t>
    </r>
    <r>
      <rPr>
        <sz val="11"/>
        <rFont val="Aptos"/>
        <family val="2"/>
      </rPr>
      <t>list of key references used in the Check-Up.</t>
    </r>
  </si>
  <si>
    <r>
      <rPr>
        <b/>
        <sz val="11"/>
        <rFont val="Aptos"/>
        <family val="2"/>
      </rPr>
      <t>High, Medium and Low Ratings:</t>
    </r>
    <r>
      <rPr>
        <sz val="11"/>
        <rFont val="Aptos"/>
        <family val="2"/>
      </rPr>
      <t xml:space="preserve"> to be selected based on the guidance provided in the Section.</t>
    </r>
  </si>
  <si>
    <r>
      <rPr>
        <b/>
        <sz val="11"/>
        <rFont val="Aptos"/>
        <family val="2"/>
      </rPr>
      <t>For exposure (Section I):</t>
    </r>
    <r>
      <rPr>
        <sz val="11"/>
        <rFont val="Aptos"/>
        <family val="2"/>
      </rPr>
      <t xml:space="preserve"> “</t>
    </r>
    <r>
      <rPr>
        <b/>
        <sz val="11"/>
        <color rgb="FFC00000"/>
        <rFont val="Aptos"/>
        <family val="2"/>
      </rPr>
      <t>High</t>
    </r>
    <r>
      <rPr>
        <sz val="11"/>
        <rFont val="Aptos"/>
        <family val="2"/>
      </rPr>
      <t xml:space="preserve">” denotes a factor contributing to a </t>
    </r>
    <r>
      <rPr>
        <b/>
        <sz val="11"/>
        <rFont val="Aptos"/>
        <family val="2"/>
      </rPr>
      <t>higher level of flood hazard exposure</t>
    </r>
    <r>
      <rPr>
        <sz val="11"/>
        <rFont val="Aptos"/>
        <family val="2"/>
      </rPr>
      <t>, while “</t>
    </r>
    <r>
      <rPr>
        <b/>
        <sz val="11"/>
        <color theme="9"/>
        <rFont val="Aptos"/>
        <family val="2"/>
      </rPr>
      <t>Low</t>
    </r>
    <r>
      <rPr>
        <sz val="11"/>
        <rFont val="Aptos"/>
        <family val="2"/>
      </rPr>
      <t xml:space="preserve">” denotes a factor contributing to a lower level of flood hazard exposure (the desired outcome). </t>
    </r>
  </si>
  <si>
    <r>
      <rPr>
        <b/>
        <sz val="11"/>
        <rFont val="Aptos"/>
        <family val="2"/>
      </rPr>
      <t>For preparedness (Sections II and III):</t>
    </r>
    <r>
      <rPr>
        <sz val="11"/>
        <rFont val="Aptos"/>
        <family val="2"/>
      </rPr>
      <t xml:space="preserve"> “</t>
    </r>
    <r>
      <rPr>
        <b/>
        <sz val="11"/>
        <color theme="9"/>
        <rFont val="Aptos"/>
        <family val="2"/>
      </rPr>
      <t>High</t>
    </r>
    <r>
      <rPr>
        <sz val="11"/>
        <rFont val="Aptos"/>
        <family val="2"/>
      </rPr>
      <t xml:space="preserve">” denotes a factor contributing to a </t>
    </r>
    <r>
      <rPr>
        <b/>
        <sz val="11"/>
        <rFont val="Aptos"/>
        <family val="2"/>
      </rPr>
      <t>higher level of flood preparedness exposure</t>
    </r>
    <r>
      <rPr>
        <sz val="11"/>
        <rFont val="Aptos"/>
        <family val="2"/>
      </rPr>
      <t xml:space="preserve"> (the desired outcome), while “</t>
    </r>
    <r>
      <rPr>
        <b/>
        <sz val="11"/>
        <color rgb="FFC00000"/>
        <rFont val="Aptos"/>
        <family val="2"/>
      </rPr>
      <t>Low</t>
    </r>
    <r>
      <rPr>
        <sz val="11"/>
        <rFont val="Aptos"/>
        <family val="2"/>
      </rPr>
      <t>” denotes a factor contributing to a lower level of flood preparedness.</t>
    </r>
  </si>
  <si>
    <r>
      <rPr>
        <b/>
        <sz val="11"/>
        <color theme="1"/>
        <rFont val="Aptos"/>
        <family val="2"/>
      </rPr>
      <t xml:space="preserve">Unsure: </t>
    </r>
    <r>
      <rPr>
        <sz val="11"/>
        <color theme="1"/>
        <rFont val="Aptos"/>
        <family val="2"/>
      </rPr>
      <t>to be selected where insufficient information is available to select a High, Medium or Low response. In order to take a conservative approach to risk management, an “unsure” response will be considered either as “High” exposure or “Low” preparedness.</t>
    </r>
  </si>
  <si>
    <r>
      <rPr>
        <b/>
        <sz val="11"/>
        <rFont val="Aptos"/>
        <family val="2"/>
      </rPr>
      <t>Not applicable (</t>
    </r>
    <r>
      <rPr>
        <b/>
        <sz val="11"/>
        <color rgb="FF9A368B"/>
        <rFont val="Aptos"/>
        <family val="2"/>
      </rPr>
      <t>N/A</t>
    </r>
    <r>
      <rPr>
        <b/>
        <sz val="11"/>
        <rFont val="Aptos"/>
        <family val="2"/>
      </rPr>
      <t>):</t>
    </r>
    <r>
      <rPr>
        <sz val="11"/>
        <rFont val="Aptos"/>
        <family val="2"/>
      </rPr>
      <t xml:space="preserve"> to be selected only where river or coastal / shoreline flood questions are not applicable, based on the responses to Section I.</t>
    </r>
  </si>
  <si>
    <r>
      <t xml:space="preserve">Some questions have words </t>
    </r>
    <r>
      <rPr>
        <b/>
        <i/>
        <sz val="11"/>
        <color theme="1" tint="0.499984740745262"/>
        <rFont val="Aptos"/>
        <family val="2"/>
      </rPr>
      <t>highlighted in grey</t>
    </r>
    <r>
      <rPr>
        <sz val="11"/>
        <rFont val="Aptos"/>
        <family val="2"/>
      </rPr>
      <t xml:space="preserve"> corresponding to the ‘Glossary’ or ‘Supporting information' buttons. Select the links to show a short definition from the Glossary or access Supporting Information that will help you respond to the question. Select the 'Return to questionnaire' button next the relevant sections to return to the question you were responding to.</t>
    </r>
  </si>
  <si>
    <r>
      <rPr>
        <b/>
        <sz val="11"/>
        <color theme="1"/>
        <rFont val="Aptos"/>
        <family val="2"/>
      </rPr>
      <t>Shows the responses to each question and the average rating for each subsection</t>
    </r>
    <r>
      <rPr>
        <sz val="11"/>
        <color theme="1"/>
        <rFont val="Aptos"/>
        <family val="2"/>
      </rPr>
      <t xml:space="preserve"> of the check-up. The Scorecard provides a detailed overview of the assessment allowing you to see at a glance how different aspects of flood exposure and flood preparedness are currently affecting your overall flood risk performance. </t>
    </r>
  </si>
  <si>
    <r>
      <rPr>
        <b/>
        <sz val="11"/>
        <rFont val="Aptos"/>
        <family val="2"/>
      </rPr>
      <t>Note on ratings:</t>
    </r>
    <r>
      <rPr>
        <sz val="11"/>
        <rFont val="Aptos"/>
        <family val="2"/>
      </rPr>
      <t xml:space="preserve"> Averages are calculated for each subsection of the questionnaire, as presented in the “Background Calculations” sheet, by converting each response to a numerical score between 1 and 3 and averaging. Non-applicable questions are excluded from the average. An average score of below 1.5 is classified as “Low”. An average score between 1.5 and 2.15 is classified as “Medium”. A score that is higher than 2.15 is classified as “High” to take a conservative approach to risk management. Where questions have been broken into different components, the components have been weighted so that the result is combined into one question response.</t>
    </r>
  </si>
  <si>
    <r>
      <rPr>
        <b/>
        <sz val="11"/>
        <rFont val="Aptos"/>
        <family val="2"/>
      </rPr>
      <t>Provides web diagrams, grouped by section and flood type,</t>
    </r>
    <r>
      <rPr>
        <sz val="11"/>
        <rFont val="Aptos"/>
        <family val="2"/>
      </rPr>
      <t xml:space="preserve"> showing the Low, Medium and High ratings on a scale of 1 to 3 for each aspect assessed in the check-up (Low = 1, Medium = 2 and High = 3).</t>
    </r>
  </si>
  <si>
    <r>
      <rPr>
        <b/>
        <sz val="11"/>
        <color theme="1"/>
        <rFont val="Aptos"/>
        <family val="2"/>
      </rPr>
      <t>Provides an overview of flood exposure and flood preparedness ratings</t>
    </r>
    <r>
      <rPr>
        <sz val="11"/>
        <color theme="1"/>
        <rFont val="Aptos"/>
        <family val="2"/>
      </rPr>
      <t xml:space="preserve"> for different flood risk types. A series of rings, matrices and pyramid diagrams are used to illustrate and combine the ratings to form an overall representation of flood risk.</t>
    </r>
    <r>
      <rPr>
        <b/>
        <sz val="11"/>
        <color theme="1"/>
        <rFont val="Aptos"/>
        <family val="2"/>
      </rPr>
      <t xml:space="preserve"> </t>
    </r>
  </si>
  <si>
    <r>
      <rPr>
        <b/>
        <sz val="11"/>
        <rFont val="Aptos"/>
        <family val="2"/>
      </rPr>
      <t>Note on ratings:</t>
    </r>
    <r>
      <rPr>
        <sz val="11"/>
        <rFont val="Aptos"/>
        <family val="2"/>
      </rPr>
      <t xml:space="preserve"> Averages are calculated for each of the three sections of the check-up, as presented in the “Background Calculations” sheet.</t>
    </r>
  </si>
  <si>
    <r>
      <t xml:space="preserve">This section aims to provide an assessment of how </t>
    </r>
    <r>
      <rPr>
        <b/>
        <i/>
        <sz val="11"/>
        <color theme="1" tint="0.499984740745262"/>
        <rFont val="Aptos"/>
        <family val="2"/>
      </rPr>
      <t>flood hazards</t>
    </r>
    <r>
      <rPr>
        <sz val="11"/>
        <rFont val="Aptos"/>
        <family val="2"/>
      </rPr>
      <t xml:space="preserve"> may expose your municipality to flood impacts. Only </t>
    </r>
    <r>
      <rPr>
        <b/>
        <i/>
        <sz val="11"/>
        <color theme="0" tint="-0.499984740745262"/>
        <rFont val="Aptos"/>
        <family val="2"/>
      </rPr>
      <t>exposure</t>
    </r>
    <r>
      <rPr>
        <sz val="11"/>
        <rFont val="Aptos"/>
        <family val="2"/>
      </rPr>
      <t xml:space="preserve"> to heavy rainfall, river and coastal flood hazards are addressed.</t>
    </r>
  </si>
  <si>
    <r>
      <t xml:space="preserve">The assessment does not require </t>
    </r>
    <r>
      <rPr>
        <b/>
        <i/>
        <sz val="11"/>
        <color theme="1" tint="0.499984740745262"/>
        <rFont val="Aptos"/>
        <family val="2"/>
      </rPr>
      <t>flood mapping</t>
    </r>
    <r>
      <rPr>
        <sz val="11"/>
        <rFont val="Aptos"/>
        <family val="2"/>
      </rPr>
      <t xml:space="preserve"> to have been completed and draws on the “foundational assessment” outlined in </t>
    </r>
    <r>
      <rPr>
        <b/>
        <i/>
        <sz val="11"/>
        <color theme="0" tint="-0.499984740745262"/>
        <rFont val="Aptos"/>
        <family val="2"/>
      </rPr>
      <t>National Standard of Canada CSA W210:21 Prioritization of flood risk in existing communities</t>
    </r>
    <r>
      <rPr>
        <sz val="11"/>
        <rFont val="Aptos"/>
        <family val="2"/>
      </rPr>
      <t>.</t>
    </r>
  </si>
  <si>
    <r>
      <t>(Please note that the rating system is the inverse to Sections II and III on flood preparedness, where "</t>
    </r>
    <r>
      <rPr>
        <b/>
        <sz val="11"/>
        <color theme="9"/>
        <rFont val="Aptos"/>
        <family val="2"/>
      </rPr>
      <t>High</t>
    </r>
    <r>
      <rPr>
        <b/>
        <sz val="11"/>
        <rFont val="Aptos"/>
        <family val="2"/>
      </rPr>
      <t>" denotes a high level of flood preparedness (the desired outcome), while "</t>
    </r>
    <r>
      <rPr>
        <b/>
        <sz val="11"/>
        <color rgb="FFC00000"/>
        <rFont val="Aptos"/>
        <family val="2"/>
      </rPr>
      <t>Low</t>
    </r>
    <r>
      <rPr>
        <b/>
        <sz val="11"/>
        <rFont val="Aptos"/>
        <family val="2"/>
      </rPr>
      <t xml:space="preserve">" denotes a low level of flood preparedness.) </t>
    </r>
  </si>
  <si>
    <r>
      <rPr>
        <b/>
        <i/>
        <sz val="11"/>
        <color theme="1" tint="0.499984740745262"/>
        <rFont val="Aptos"/>
        <family val="2"/>
      </rPr>
      <t>critical infrastructure</t>
    </r>
    <r>
      <rPr>
        <sz val="11"/>
        <color theme="1"/>
        <rFont val="Aptos"/>
        <family val="2"/>
      </rPr>
      <t xml:space="preserve"> has been flooded, AND/OR</t>
    </r>
  </si>
  <si>
    <r>
      <rPr>
        <b/>
        <i/>
        <sz val="11"/>
        <color theme="1" tint="0.499984740745262"/>
        <rFont val="Aptos"/>
        <family val="2"/>
      </rPr>
      <t>flood mitigation measures</t>
    </r>
    <r>
      <rPr>
        <sz val="11"/>
        <color theme="1"/>
        <rFont val="Aptos"/>
        <family val="2"/>
      </rPr>
      <t xml:space="preserve"> are regularly needed / used to manage flooding.</t>
    </r>
  </si>
  <si>
    <r>
      <t xml:space="preserve">How would you categorise the contribution of </t>
    </r>
    <r>
      <rPr>
        <b/>
        <i/>
        <sz val="12"/>
        <color theme="1" tint="0.499984740745262"/>
        <rFont val="Aptos"/>
        <family val="2"/>
      </rPr>
      <t>topography</t>
    </r>
    <r>
      <rPr>
        <b/>
        <sz val="12"/>
        <color theme="1"/>
        <rFont val="Aptos"/>
        <family val="2"/>
      </rPr>
      <t xml:space="preserve"> to </t>
    </r>
    <r>
      <rPr>
        <b/>
        <i/>
        <sz val="12"/>
        <color theme="1" tint="0.499984740745262"/>
        <rFont val="Aptos"/>
        <family val="2"/>
      </rPr>
      <t>surface ponding</t>
    </r>
    <r>
      <rPr>
        <b/>
        <sz val="12"/>
        <color theme="1"/>
        <rFont val="Aptos"/>
        <family val="2"/>
      </rPr>
      <t xml:space="preserve"> in the municipality?</t>
    </r>
  </si>
  <si>
    <r>
      <t xml:space="preserve">How would you categorize the extent of </t>
    </r>
    <r>
      <rPr>
        <b/>
        <i/>
        <sz val="12"/>
        <color theme="1" tint="0.499984740745262"/>
        <rFont val="Aptos"/>
        <family val="2"/>
      </rPr>
      <t>impervious surfaces</t>
    </r>
    <r>
      <rPr>
        <b/>
        <sz val="12"/>
        <color theme="1"/>
        <rFont val="Aptos"/>
        <family val="2"/>
      </rPr>
      <t xml:space="preserve"> vs natural/vegetated surfaces? </t>
    </r>
  </si>
  <si>
    <r>
      <t xml:space="preserve">Impervious surfaces are limited, AND/OR a system of </t>
    </r>
    <r>
      <rPr>
        <b/>
        <i/>
        <sz val="11"/>
        <color theme="0" tint="-0.499984740745262"/>
        <rFont val="Aptos"/>
        <family val="2"/>
      </rPr>
      <t>natural or green infrastructure</t>
    </r>
    <r>
      <rPr>
        <sz val="11"/>
        <rFont val="Aptos"/>
        <family val="2"/>
      </rPr>
      <t xml:space="preserve"> has been purposefully integrated into urban design to strategically manage surface runoff (e.g., wetlands, swales, green roofs etc.)</t>
    </r>
  </si>
  <si>
    <r>
      <t xml:space="preserve">How would you best categorize the </t>
    </r>
    <r>
      <rPr>
        <b/>
        <i/>
        <sz val="12"/>
        <color theme="0" tint="-0.499984740745262"/>
        <rFont val="Aptos"/>
        <family val="2"/>
      </rPr>
      <t>sewer system</t>
    </r>
    <r>
      <rPr>
        <b/>
        <sz val="12"/>
        <color theme="1"/>
        <rFont val="Aptos"/>
        <family val="2"/>
      </rPr>
      <t xml:space="preserve"> type?</t>
    </r>
  </si>
  <si>
    <r>
      <t xml:space="preserve">How would you categorize development in relation to </t>
    </r>
    <r>
      <rPr>
        <b/>
        <i/>
        <sz val="12"/>
        <color theme="1" tint="0.499984740745262"/>
        <rFont val="Aptos"/>
        <family val="2"/>
      </rPr>
      <t>river floodplain</t>
    </r>
    <r>
      <rPr>
        <b/>
        <sz val="12"/>
        <rFont val="Aptos"/>
        <family val="2"/>
      </rPr>
      <t xml:space="preserve"> areas</t>
    </r>
    <r>
      <rPr>
        <b/>
        <sz val="12"/>
        <color theme="1"/>
        <rFont val="Aptos"/>
        <family val="2"/>
      </rPr>
      <t xml:space="preserve">? (either </t>
    </r>
    <r>
      <rPr>
        <b/>
        <i/>
        <sz val="12"/>
        <color theme="1" tint="0.499984740745262"/>
        <rFont val="Aptos"/>
        <family val="2"/>
      </rPr>
      <t>regulatory flood zones</t>
    </r>
    <r>
      <rPr>
        <b/>
        <sz val="12"/>
        <color theme="1"/>
        <rFont val="Aptos"/>
        <family val="2"/>
      </rPr>
      <t xml:space="preserve"> or areas estimated to be river floodplains based on other data – e.g., topography, historical flood extents). </t>
    </r>
  </si>
  <si>
    <r>
      <t xml:space="preserve">How would you categorise the presence of </t>
    </r>
    <r>
      <rPr>
        <b/>
        <i/>
        <sz val="12"/>
        <color theme="1" tint="0.499984740745262"/>
        <rFont val="Aptos"/>
        <family val="2"/>
      </rPr>
      <t>shorelines</t>
    </r>
    <r>
      <rPr>
        <b/>
        <sz val="12"/>
        <color theme="1"/>
        <rFont val="Aptos"/>
        <family val="2"/>
      </rPr>
      <t xml:space="preserve"> and occurrence of </t>
    </r>
    <r>
      <rPr>
        <b/>
        <i/>
        <sz val="12"/>
        <color theme="1" tint="0.499984740745262"/>
        <rFont val="Aptos"/>
        <family val="2"/>
      </rPr>
      <t>coastal flooding</t>
    </r>
    <r>
      <rPr>
        <b/>
        <sz val="12"/>
        <color theme="1"/>
        <rFont val="Aptos"/>
        <family val="2"/>
      </rPr>
      <t xml:space="preserve"> to date?</t>
    </r>
  </si>
  <si>
    <r>
      <t xml:space="preserve">How would you categorize development in relation to coastal/shoreline floodplain areas? (either </t>
    </r>
    <r>
      <rPr>
        <b/>
        <i/>
        <sz val="12"/>
        <color theme="1" tint="0.499984740745262"/>
        <rFont val="Aptos"/>
        <family val="2"/>
      </rPr>
      <t>regulatory flood zones</t>
    </r>
    <r>
      <rPr>
        <b/>
        <sz val="12"/>
        <color theme="1"/>
        <rFont val="Aptos"/>
        <family val="2"/>
      </rPr>
      <t xml:space="preserve">, or areas estimated to be coastal or shoreline floodplains based on other data – e.g., topography, historical flood extents). </t>
    </r>
  </si>
  <si>
    <r>
      <t xml:space="preserve">In this section, a consistent qualitative scale is used to rate </t>
    </r>
    <r>
      <rPr>
        <b/>
        <i/>
        <sz val="11"/>
        <color theme="1" tint="0.499984740745262"/>
        <rFont val="Aptos"/>
        <family val="2"/>
      </rPr>
      <t>flood preparedness</t>
    </r>
    <r>
      <rPr>
        <sz val="11"/>
        <rFont val="Aptos"/>
        <family val="2"/>
      </rPr>
      <t xml:space="preserve">, following the description of each best practice measure: </t>
    </r>
  </si>
  <si>
    <r>
      <t>(Please note that the rating system is the inverse to Section I on flood exposure, where “</t>
    </r>
    <r>
      <rPr>
        <b/>
        <i/>
        <sz val="11"/>
        <color rgb="FFC00000"/>
        <rFont val="Aptos"/>
        <family val="2"/>
      </rPr>
      <t>High</t>
    </r>
    <r>
      <rPr>
        <b/>
        <i/>
        <sz val="11"/>
        <rFont val="Aptos"/>
        <family val="2"/>
      </rPr>
      <t>” denotes a factor contributing to a higher level of flood hazard exposure, and “</t>
    </r>
    <r>
      <rPr>
        <b/>
        <i/>
        <sz val="11"/>
        <color theme="9"/>
        <rFont val="Aptos"/>
        <family val="2"/>
      </rPr>
      <t>Low</t>
    </r>
    <r>
      <rPr>
        <b/>
        <i/>
        <sz val="11"/>
        <rFont val="Aptos"/>
        <family val="2"/>
      </rPr>
      <t xml:space="preserve">” denotes a factor contributing to a lower level of flood hazard exposure (the desired outcome)). </t>
    </r>
  </si>
  <si>
    <r>
      <t xml:space="preserve">The municipality has analysed a range of climate change projections and the likely impacts on different types of </t>
    </r>
    <r>
      <rPr>
        <b/>
        <i/>
        <sz val="12"/>
        <color theme="1" tint="0.499984740745262"/>
        <rFont val="Aptos"/>
        <family val="2"/>
      </rPr>
      <t>flood risk</t>
    </r>
    <r>
      <rPr>
        <b/>
        <sz val="12"/>
        <color theme="1"/>
        <rFont val="Aptos"/>
        <family val="2"/>
      </rPr>
      <t xml:space="preserve">.  </t>
    </r>
  </si>
  <si>
    <r>
      <t xml:space="preserve">The municipality has access to an up-to-date risk assessment to identify the vulnerability of </t>
    </r>
    <r>
      <rPr>
        <b/>
        <i/>
        <sz val="12"/>
        <color theme="1" tint="0.499984740745262"/>
        <rFont val="Aptos"/>
        <family val="2"/>
      </rPr>
      <t>critical infrastructure</t>
    </r>
    <r>
      <rPr>
        <b/>
        <sz val="12"/>
        <color theme="1"/>
        <rFont val="Aptos"/>
        <family val="2"/>
      </rPr>
      <t xml:space="preserve"> systems to flooding (completed or reviewed in the last 5 years).</t>
    </r>
  </si>
  <si>
    <r>
      <t xml:space="preserve">The municipality has an up-to-date inventory of </t>
    </r>
    <r>
      <rPr>
        <b/>
        <i/>
        <sz val="12"/>
        <color theme="1" tint="0.499984740745262"/>
        <rFont val="Aptos"/>
        <family val="2"/>
      </rPr>
      <t>natural assets</t>
    </r>
    <r>
      <rPr>
        <b/>
        <sz val="12"/>
        <color theme="1"/>
        <rFont val="Aptos"/>
        <family val="2"/>
      </rPr>
      <t xml:space="preserve"> (completed or reviewed in the last 5 years) and has an understanding of their role in managing flood risk.</t>
    </r>
  </si>
  <si>
    <r>
      <t xml:space="preserve">The municipality subsidises or encourages </t>
    </r>
    <r>
      <rPr>
        <b/>
        <i/>
        <sz val="12"/>
        <color theme="1" tint="0.499984740745262"/>
        <rFont val="Aptos"/>
        <family val="2"/>
      </rPr>
      <t>property-level flood resilience</t>
    </r>
    <r>
      <rPr>
        <b/>
        <sz val="12"/>
        <color theme="1"/>
        <rFont val="Aptos"/>
        <family val="2"/>
      </rPr>
      <t xml:space="preserve"> assessments. </t>
    </r>
  </si>
  <si>
    <r>
      <t xml:space="preserve">Measure C1: </t>
    </r>
    <r>
      <rPr>
        <b/>
        <sz val="14"/>
        <rFont val="Aptos"/>
        <family val="2"/>
      </rPr>
      <t>Watershed Management</t>
    </r>
  </si>
  <si>
    <r>
      <t xml:space="preserve">The municipality is actively engaged in </t>
    </r>
    <r>
      <rPr>
        <b/>
        <sz val="12"/>
        <rFont val="Aptos"/>
        <family val="2"/>
      </rPr>
      <t xml:space="preserve">flood risk management at a </t>
    </r>
    <r>
      <rPr>
        <b/>
        <i/>
        <sz val="12"/>
        <color theme="1" tint="0.499984740745262"/>
        <rFont val="Aptos"/>
        <family val="2"/>
      </rPr>
      <t>watershed</t>
    </r>
    <r>
      <rPr>
        <b/>
        <sz val="12"/>
        <rFont val="Aptos"/>
        <family val="2"/>
      </rPr>
      <t>-scale</t>
    </r>
    <r>
      <rPr>
        <b/>
        <sz val="12"/>
        <color theme="1"/>
        <rFont val="Aptos"/>
        <family val="2"/>
      </rPr>
      <t xml:space="preserve">, working with other municipalities and organisations where watershed boundaries extend outside of the municipality’s own jurisdiction. </t>
    </r>
  </si>
  <si>
    <r>
      <t xml:space="preserve">The municipality has an up-to-date river </t>
    </r>
    <r>
      <rPr>
        <b/>
        <i/>
        <sz val="12"/>
        <color theme="1" tint="0.499984740745262"/>
        <rFont val="Aptos"/>
        <family val="2"/>
      </rPr>
      <t>flood risk assessment</t>
    </r>
    <r>
      <rPr>
        <b/>
        <sz val="12"/>
        <color theme="1"/>
        <rFont val="Aptos"/>
        <family val="2"/>
      </rPr>
      <t>, including the impacts of climate change (completed or reviewed in the last 5 years), AND flood risk maps have been made public.</t>
    </r>
  </si>
  <si>
    <r>
      <t xml:space="preserve">The municipality, or others, have secured funding, developed plans and are implementing necessary </t>
    </r>
    <r>
      <rPr>
        <b/>
        <i/>
        <sz val="12"/>
        <color theme="1" tint="0.499984740745262"/>
        <rFont val="Aptos"/>
        <family val="2"/>
      </rPr>
      <t>flood mitigation measures</t>
    </r>
    <r>
      <rPr>
        <b/>
        <sz val="12"/>
        <color theme="1"/>
        <rFont val="Aptos"/>
        <family val="2"/>
      </rPr>
      <t xml:space="preserve"> to protect key infrastructure and services to a desired level. The municipality is aware of the actions taken where they do not have jurisdiction.</t>
    </r>
  </si>
  <si>
    <r>
      <t xml:space="preserve">The municipality has an </t>
    </r>
    <r>
      <rPr>
        <b/>
        <i/>
        <sz val="12"/>
        <color theme="1" tint="0.499984740745262"/>
        <rFont val="Aptos"/>
        <family val="2"/>
      </rPr>
      <t>asset management plan</t>
    </r>
    <r>
      <rPr>
        <b/>
        <sz val="12"/>
        <color theme="1"/>
        <rFont val="Aptos"/>
        <family val="2"/>
      </rPr>
      <t xml:space="preserve"> that addresses the impacts of climate change on flood risk and the investments required to maintain appropriate </t>
    </r>
    <r>
      <rPr>
        <b/>
        <i/>
        <sz val="12"/>
        <color theme="1" tint="0.499984740745262"/>
        <rFont val="Aptos"/>
        <family val="2"/>
      </rPr>
      <t>levels of services</t>
    </r>
    <r>
      <rPr>
        <b/>
        <sz val="12"/>
        <color theme="1"/>
        <rFont val="Aptos"/>
        <family val="2"/>
      </rPr>
      <t xml:space="preserve"> in relation to flood protection. </t>
    </r>
  </si>
  <si>
    <r>
      <t xml:space="preserve">The municipality has an asset management plan that addresses the role of natural assets in managing flood risk. The plan includes the investments required for protection, rehabilitation and management of </t>
    </r>
    <r>
      <rPr>
        <b/>
        <i/>
        <sz val="12"/>
        <color theme="1" tint="0.499984740745262"/>
        <rFont val="Aptos"/>
        <family val="2"/>
      </rPr>
      <t>natural assets</t>
    </r>
    <r>
      <rPr>
        <b/>
        <sz val="12"/>
        <color theme="1"/>
        <rFont val="Aptos"/>
        <family val="2"/>
      </rPr>
      <t xml:space="preserve"> to maintain appropriate levels of services in relation to flood risk management. </t>
    </r>
  </si>
  <si>
    <r>
      <rPr>
        <b/>
        <i/>
        <sz val="12"/>
        <color theme="1" tint="0.499984740745262"/>
        <rFont val="Aptos"/>
        <family val="2"/>
      </rPr>
      <t>Municipal Staff and Council</t>
    </r>
    <r>
      <rPr>
        <b/>
        <sz val="12"/>
        <color theme="1"/>
        <rFont val="Aptos"/>
        <family val="2"/>
      </rPr>
      <t xml:space="preserve"> are equipped with the mandate, knowledge, training, tools and funding needed to support flood risk reduction actions. </t>
    </r>
  </si>
  <si>
    <r>
      <t xml:space="preserve">The municipality has upgraded the stormwater drainage system to provide sufficient capacity to address the impacts of climate change, including </t>
    </r>
    <r>
      <rPr>
        <b/>
        <i/>
        <sz val="12"/>
        <color theme="1" tint="0.499984740745262"/>
        <rFont val="Aptos"/>
        <family val="2"/>
      </rPr>
      <t>grey</t>
    </r>
    <r>
      <rPr>
        <b/>
        <sz val="12"/>
        <color theme="1"/>
        <rFont val="Aptos"/>
        <family val="2"/>
      </rPr>
      <t xml:space="preserve"> and </t>
    </r>
    <r>
      <rPr>
        <b/>
        <i/>
        <sz val="12"/>
        <color theme="1" tint="0.499984740745262"/>
        <rFont val="Aptos"/>
        <family val="2"/>
      </rPr>
      <t>natural infrastructure</t>
    </r>
    <r>
      <rPr>
        <b/>
        <sz val="12"/>
        <color theme="1"/>
        <rFont val="Aptos"/>
        <family val="2"/>
      </rPr>
      <t xml:space="preserve"> measures where appropriate. </t>
    </r>
  </si>
  <si>
    <r>
      <t xml:space="preserve">The municipality works actively to encourage uptake of </t>
    </r>
    <r>
      <rPr>
        <b/>
        <i/>
        <sz val="12"/>
        <color theme="1" tint="0.499984740745262"/>
        <rFont val="Aptos"/>
        <family val="2"/>
      </rPr>
      <t>basement flood protection measures</t>
    </r>
    <r>
      <rPr>
        <b/>
        <sz val="12"/>
        <color theme="1"/>
        <rFont val="Aptos"/>
        <family val="2"/>
      </rPr>
      <t xml:space="preserve">.  </t>
    </r>
  </si>
  <si>
    <r>
      <rPr>
        <b/>
        <sz val="11"/>
        <color theme="1"/>
        <rFont val="Aptos"/>
        <family val="2"/>
      </rPr>
      <t>Definition:</t>
    </r>
    <r>
      <rPr>
        <sz val="11"/>
        <color theme="1"/>
        <rFont val="Aptos"/>
        <family val="2"/>
      </rPr>
      <t xml:space="preserve"> The age of design construction of urban development in the area being assessed (Moudrak and Feltmate, 2019). </t>
    </r>
  </si>
  <si>
    <r>
      <t xml:space="preserve">Extracted Background Information: </t>
    </r>
    <r>
      <rPr>
        <sz val="11"/>
        <color theme="1"/>
        <rFont val="Aptos"/>
        <family val="2"/>
      </rPr>
      <t>The age of development can be used as a proxy for estimating the degree to which stormwater management has been integrated into urban design (Moudrak and Feltmate, 2019, CSA Group, 2021)</t>
    </r>
  </si>
  <si>
    <r>
      <t xml:space="preserve">Definition: </t>
    </r>
    <r>
      <rPr>
        <sz val="11"/>
        <color theme="1"/>
        <rFont val="Aptos"/>
        <family val="2"/>
      </rPr>
      <t>Critical infrastructure refers to processes, systems, facilities, technologies, networks, assets and services essential to the health, safety, security or economic well-being of Canadians and the effective functioning of government. Critical infrastructure can be stand-alone or interconnected and interdependent within and across provinces, territories and national borders. Disruptions of critical infrastructure could result in catastrophic loss of life, adverse economic effects and significant harm to public confidence (Public Safety Canada, 2022)</t>
    </r>
  </si>
  <si>
    <r>
      <rPr>
        <b/>
        <sz val="11"/>
        <color theme="1"/>
        <rFont val="Aptos"/>
        <family val="2"/>
      </rPr>
      <t>Extracted Background Information:</t>
    </r>
    <r>
      <rPr>
        <sz val="11"/>
        <color theme="1"/>
        <rFont val="Aptos"/>
        <family val="2"/>
      </rPr>
      <t xml:space="preserve"> The loss of critical infrastructure components such as those within energy systems, transportation networks, telecommunication systems, water supply and wastewater systems, as well as other lifeline infrastructure systems can have far-reaching societal impacts, and damage to these critical assets may well have significant impacts on emergency response and recovery efforts. Therefore, it is very important that municipalities regularly review the vulnerability of municipal critical infrastructure systems and services to flooding. Failing to consider the interconnected nature of infrastructure and consequent interdependencies will result in ineffectiveness in terms of emergency response to disasters.</t>
    </r>
  </si>
  <si>
    <r>
      <rPr>
        <b/>
        <sz val="11"/>
        <rFont val="Aptos"/>
        <family val="2"/>
      </rPr>
      <t>Definition:</t>
    </r>
    <r>
      <rPr>
        <sz val="11"/>
        <rFont val="Aptos"/>
        <family val="2"/>
      </rPr>
      <t xml:space="preserve"> The mission of emergency response operators is to save lives, protect property and the environment, assist communities impacted by disasters, and aid recovery during emergencies (Feltmate and Moudrak, 2021).</t>
    </r>
  </si>
  <si>
    <r>
      <t xml:space="preserve">Extracted Background Information: </t>
    </r>
    <r>
      <rPr>
        <sz val="11"/>
        <color theme="1"/>
        <rFont val="Aptos"/>
        <family val="2"/>
      </rPr>
      <t>To ensure the safety of their residents, as well as the safety of emergency professionals and volunteers, municipal governments need to assess the vulnerability of their emergency services and assets in order to manage the assistance required for both the operation and protection of the assets and facilities. The emergency response sector has dependencies and interdependencies with multiple other Critical Infrastructure sectors and the analysis of interdependencies between this sector and the other CI sectors is crucially important for emergency management.</t>
    </r>
  </si>
  <si>
    <r>
      <t>·</t>
    </r>
    <r>
      <rPr>
        <b/>
        <sz val="7"/>
        <color theme="1"/>
        <rFont val="Aptos"/>
        <family val="2"/>
      </rPr>
      <t> </t>
    </r>
  </si>
  <si>
    <r>
      <t xml:space="preserve">Definition: </t>
    </r>
    <r>
      <rPr>
        <sz val="11"/>
        <color theme="1"/>
        <rFont val="Aptos"/>
        <family val="2"/>
      </rPr>
      <t>Records or data that indicate where flooding has occurred.</t>
    </r>
  </si>
  <si>
    <r>
      <t xml:space="preserve">Extracted Background Information:  </t>
    </r>
    <r>
      <rPr>
        <sz val="11"/>
        <color theme="1"/>
        <rFont val="Aptos"/>
        <family val="2"/>
      </rPr>
      <t>Municipal records indicating repeated flood complaints are helpful in identifying areas where flooding is a chronic problem. These records may also help characterize specific flood issues (e.g., the specific mechanism of flooding, extent, frequency, associated impacts).</t>
    </r>
    <r>
      <rPr>
        <b/>
        <sz val="11"/>
        <color theme="1"/>
        <rFont val="Aptos"/>
        <family val="2"/>
      </rPr>
      <t xml:space="preserve"> </t>
    </r>
    <r>
      <rPr>
        <sz val="11"/>
        <color theme="1"/>
        <rFont val="Aptos"/>
        <family val="2"/>
      </rPr>
      <t>Additional sources of information may include maps showing the location of all historical wet- weather flooding events; homeowner complaints, claims to municipality or insurance companies, or results from homeowner surveys.</t>
    </r>
  </si>
  <si>
    <r>
      <rPr>
        <b/>
        <sz val="11"/>
        <rFont val="Aptos"/>
        <family val="2"/>
      </rPr>
      <t>Definition:</t>
    </r>
    <r>
      <rPr>
        <sz val="11"/>
        <rFont val="Aptos"/>
        <family val="2"/>
      </rPr>
      <t xml:space="preserve"> Flood maps show an area that may be covered by water, or show where the water reaches during a specific flood event.
Flood maps are critical tools that can help identify potential risks and mitigate flood impacts (Natural Resources Canada, 2023).</t>
    </r>
  </si>
  <si>
    <r>
      <t>Resources</t>
    </r>
    <r>
      <rPr>
        <sz val="11"/>
        <color theme="1"/>
        <rFont val="Aptos"/>
        <family val="2"/>
      </rPr>
      <t xml:space="preserve">: </t>
    </r>
  </si>
  <si>
    <r>
      <rPr>
        <b/>
        <sz val="11"/>
        <rFont val="Aptos"/>
        <family val="2"/>
      </rPr>
      <t xml:space="preserve">Extracted Background Information: </t>
    </r>
    <r>
      <rPr>
        <sz val="11"/>
        <rFont val="Aptos"/>
        <family val="2"/>
      </rPr>
      <t>There are different types of flood mapping that can be used to assess risks from river, coastal and rainfall flooding. Mapping of risks from intense rainfall flooding may include mapping of potential surface ponding depths (location of depressions) and / or mapping of surcharge depths. Most flood mapping in Canada relates to the identification of river and coastal floodplains. The City of Edmonton's City-Wide Flood Mitigation Strategy provides an example of how flood maps can provide knowledge of intense rainfall flood risk, including how stormwater infrastructure may behave during a rainstorm event and further, what impact the land and roads have on how water might collect in a neighbourhood.</t>
    </r>
  </si>
  <si>
    <r>
      <t xml:space="preserve">Definition: </t>
    </r>
    <r>
      <rPr>
        <sz val="11"/>
        <rFont val="Aptos"/>
        <family val="2"/>
      </rPr>
      <t>Flood risk assessments, appraise the impacts of climate and land use changes on people, assets, infrastructure, and the environment. They are an invaluable instrument for decision makers, policy makers, and planners. They can be used to understand and mitigate present and future damages, to create risk management strategies that are both cost effective, and community supported, and to help plan for long-term financial investments in risk mitigation (Feltmate and Moudrak, 2021).</t>
    </r>
  </si>
  <si>
    <r>
      <t>Extracted Background Information:</t>
    </r>
    <r>
      <rPr>
        <sz val="11"/>
        <color theme="1"/>
        <rFont val="Aptos"/>
        <family val="2"/>
      </rPr>
      <t xml:space="preserve"> The extensiveness of the consequences of a flood depends on a variety of factors including how exposed a given community is to floods as well as how vulnerable its people, property, and infrastructure are to the adverse impacts of flooding. Risk assessments identify the social, economic, and environmental impacts that flood events can have on a given community, including identifying the specific flood hazards, compounding hazards, community and infrastructure vulnerabilities, risk tolerance or “risk threshold,” in addition to the overall flood risk profile for said community. For municipalities with increasing population densities which commonly experience significant pressure to continue development in high-risk areas, flood risk assessments play an important role in increasing public awareness, thereby helping people make informed decisions on where to live and which preventive actions to take. Mapping the extent and depth of flooding associated with current and future flood scenarios is a key component in assessing the vulnerability of people, buildings, infrastructure, and the economy to flood events.</t>
    </r>
  </si>
  <si>
    <r>
      <t>Definition:</t>
    </r>
    <r>
      <rPr>
        <sz val="11"/>
        <rFont val="Aptos"/>
        <family val="2"/>
      </rPr>
      <t xml:space="preserve"> Municipal governments are local elected authorities. They include cities, towns and villages, and rural (county) or metropolitan municipalities. They are created by the provinces and territories to provide services that are best managed under local control; from waste disposal and public transit to fire services, policing, community centres and libraries. A municipal government’s revenue is raised largely from property taxes and provincial grants</t>
    </r>
    <r>
      <rPr>
        <b/>
        <sz val="11"/>
        <rFont val="Aptos"/>
        <family val="2"/>
      </rPr>
      <t xml:space="preserve"> </t>
    </r>
    <r>
      <rPr>
        <sz val="11"/>
        <rFont val="Aptos"/>
        <family val="2"/>
      </rPr>
      <t>(The Canadian Encyclopedia, 2020).</t>
    </r>
  </si>
  <si>
    <r>
      <t>Extracted Background information</t>
    </r>
    <r>
      <rPr>
        <sz val="11"/>
        <color theme="1"/>
        <rFont val="Aptos"/>
        <family val="2"/>
      </rPr>
      <t xml:space="preserve"> is presented below for policy level, human resources and governance, technical and risk management capacity, and public awareness programming.</t>
    </r>
  </si>
  <si>
    <r>
      <t>Definitions</t>
    </r>
    <r>
      <rPr>
        <sz val="11"/>
        <color theme="1"/>
        <rFont val="Aptos"/>
        <family val="2"/>
      </rPr>
      <t xml:space="preserve">: Green infrastructure assets exist on a continuum from natural assets (e.g., forests, wetlands, rivers), to enhanced assets (e.g., constructed wetlands, street trees) to engineered assets (e.g., green roofs, bioswales) (Figure 1). </t>
    </r>
  </si>
  <si>
    <r>
      <t>“Enhanced assets” - occupy a mid-point on the spectrum between natural assets and constructed green infrastructure, providing comparable or complementary outcomes</t>
    </r>
    <r>
      <rPr>
        <b/>
        <sz val="11"/>
        <color theme="1"/>
        <rFont val="Aptos"/>
        <family val="2"/>
      </rPr>
      <t>.</t>
    </r>
  </si>
  <si>
    <r>
      <t xml:space="preserve">Extracted Background Information: </t>
    </r>
    <r>
      <rPr>
        <sz val="11"/>
        <color theme="1"/>
        <rFont val="Aptos"/>
        <family val="2"/>
      </rPr>
      <t>Nature has a particular role to play in tackling climate change, where it serves “double-duty” - by building community resilience (for example, by acting like a sponge during major rainfall events) and by reducing greenhouse gases in the atmosphere (through storing and sequestering carbon). Preservation of nature is an important first step. The good news is that, in Canada, many local governments are already identifying and pro-actively managing their natural assets.</t>
    </r>
  </si>
  <si>
    <r>
      <rPr>
        <b/>
        <sz val="11"/>
        <color theme="1"/>
        <rFont val="Aptos"/>
        <family val="2"/>
      </rPr>
      <t>Natural assets</t>
    </r>
    <r>
      <rPr>
        <sz val="11"/>
        <color theme="1"/>
        <rFont val="Aptos"/>
        <family val="2"/>
      </rPr>
      <t xml:space="preserve"> that may offer flood risk reduction services include:</t>
    </r>
  </si>
  <si>
    <r>
      <rPr>
        <b/>
        <sz val="11"/>
        <color theme="1"/>
        <rFont val="Aptos"/>
        <family val="2"/>
      </rPr>
      <t>Enhanced natural assets</t>
    </r>
    <r>
      <rPr>
        <sz val="11"/>
        <color theme="1"/>
        <rFont val="Aptos"/>
        <family val="2"/>
      </rPr>
      <t> that may help reduce flood risk include:</t>
    </r>
  </si>
  <si>
    <r>
      <rPr>
        <b/>
        <sz val="11"/>
        <color theme="1"/>
        <rFont val="Aptos"/>
        <family val="2"/>
      </rPr>
      <t>Engineered assets</t>
    </r>
    <r>
      <rPr>
        <sz val="11"/>
        <color theme="1"/>
        <rFont val="Aptos"/>
        <family val="2"/>
      </rPr>
      <t> offering flood protection may include:</t>
    </r>
  </si>
  <si>
    <r>
      <rPr>
        <b/>
        <sz val="11"/>
        <rFont val="Aptos"/>
        <family val="2"/>
      </rPr>
      <t>Definition:</t>
    </r>
    <r>
      <rPr>
        <sz val="11"/>
        <rFont val="Aptos"/>
        <family val="2"/>
      </rPr>
      <t xml:space="preserve"> Property Flood Resilience (PFR) is a set of modifications added to a building to lower its flood risk. It can reduce flood damage and speed up recovery after a flood. </t>
    </r>
    <r>
      <rPr>
        <sz val="11"/>
        <color theme="1"/>
        <rFont val="Aptos"/>
        <family val="2"/>
      </rPr>
      <t>(Environment Agency, 2023).</t>
    </r>
  </si>
  <si>
    <r>
      <t>Extracted Background Information:</t>
    </r>
    <r>
      <rPr>
        <sz val="11"/>
        <color theme="1"/>
        <rFont val="Aptos"/>
        <family val="2"/>
      </rPr>
      <t xml:space="preserve"> Buildings in urban areas are generally at some risk of flooding from extreme precipitation and sewer backups, even if they are not located in river of coastal floodplains. Potential for damage can be reduced by interventions made by owners at the property-level, that can be incentivised by municipalities, utilities, and other relevant authorities. Programs addressing the risks of residential properties to flooding are increasingly being implemented throughout Canadian municipalities, including educational programs that aim to inform residents on flood prevention and recommended maintenance activities. </t>
    </r>
  </si>
  <si>
    <r>
      <rPr>
        <b/>
        <sz val="11"/>
        <rFont val="Aptos"/>
        <family val="2"/>
      </rPr>
      <t>Definition:</t>
    </r>
    <r>
      <rPr>
        <sz val="11"/>
        <rFont val="Aptos"/>
        <family val="2"/>
      </rPr>
      <t xml:space="preserve"> Pipes that collect sewage from homes and businesses and direct it to a central location for treatment and discharge to the environment </t>
    </r>
    <r>
      <rPr>
        <sz val="11"/>
        <color theme="1"/>
        <rFont val="Aptos"/>
        <family val="2"/>
      </rPr>
      <t>(CSA Group, 2021)</t>
    </r>
  </si>
  <si>
    <r>
      <t xml:space="preserve">Extracted Background Information: </t>
    </r>
    <r>
      <rPr>
        <sz val="11"/>
        <color theme="1"/>
        <rFont val="Aptos"/>
        <family val="2"/>
      </rPr>
      <t>As river flood events occur, which might be coupled with heavy rain, the water management infrastructure of your municipality is put to hard test, and in case of failure, may cause critical damages.  There are three types of sewer systems: combined, partially separated, and separated. Alongside some residential or commercial development over time, sewer systems have evolved, and so your municipality might comprise various systems. To assess your flood exposure risk profile, we recommend you consider the portion of your municipality most exposed to flooding to answer the questions.</t>
    </r>
  </si>
  <si>
    <r>
      <t xml:space="preserve">Definition: </t>
    </r>
    <r>
      <rPr>
        <sz val="11"/>
        <color theme="1"/>
        <rFont val="Aptos"/>
        <family val="2"/>
      </rPr>
      <t>planning, design, and implementation of systems that mitigate and control the impacts of man-made changes to runoff and other components of the hydrologic cycle (CSA Group, 2019).</t>
    </r>
  </si>
  <si>
    <r>
      <t>Extracted Background Information:</t>
    </r>
    <r>
      <rPr>
        <sz val="11"/>
        <color theme="1"/>
        <rFont val="Aptos"/>
        <family val="2"/>
      </rPr>
      <t>Throughout Canada, urban development has primarily taken place in watersheds along rivers and coastal areas. Land use changes that have ensued, including the removal of vegetation and soil, alteration of the land surface, or construction of drainage networks, have increased the runoff of rainwater and snowmelt into rivers. Consequently, the peak discharge, volume, and frequency of floods increase in nearby watercourses. Furthermore, when permeable soils are replaced by impermeable surfaces such as roads, roofs, parking lots, and sidewalks, which retain little water and reduce water infiltration into the ground, this results in higher peak-flows in drainage channels.</t>
    </r>
  </si>
  <si>
    <t>For all municipalities, it is strongly recommended that the check-up be completed as a team effort. This should include a cross-departmental group of municipal staff, such as those from planning, infrastructure and public works, emergency management, finance, and asset management. It is also advisable to involve representatives from water and wastewater utilities, watershed management organizations, and other external partners who can contribute technical or local knowledge on flood risk. The usefulness of the outputs will depend on the accuracy and completeness of the responses provided.</t>
  </si>
  <si>
    <t>Notes</t>
  </si>
  <si>
    <r>
      <rPr>
        <b/>
        <sz val="11"/>
        <rFont val="Aptos"/>
        <family val="2"/>
      </rPr>
      <t xml:space="preserve">Citation: </t>
    </r>
    <r>
      <rPr>
        <sz val="11"/>
        <rFont val="Aptos"/>
        <family val="2"/>
      </rPr>
      <t>Intact Centre on Climate Adaptation (2025). Municipal Flood Risk Check-Up. University of Waterloo.</t>
    </r>
  </si>
  <si>
    <r>
      <rPr>
        <b/>
        <sz val="11"/>
        <rFont val="Aptos"/>
        <family val="2"/>
      </rPr>
      <t>Use this tab to provide additional context or justification for each response</t>
    </r>
    <r>
      <rPr>
        <sz val="11"/>
        <rFont val="Aptos"/>
        <family val="2"/>
      </rPr>
      <t>. Documenting your reasoning will help ensure transparency and improve the tool’s usefulness for future reference.</t>
    </r>
  </si>
  <si>
    <t>Section I</t>
  </si>
  <si>
    <t>Section II</t>
  </si>
  <si>
    <t>To be selected only where river or coastal/shoreline flood questions are not applicable, based on the responses to C1 and D1. N/A is not presented as an option where questions in the assessment require a response; please select ‘Unsure’ if you do not have sufficient information to select a High, Medium, or Low response.</t>
  </si>
  <si>
    <t>To be selected where insufficient information is available to select a High, Medium or Low response. In order to take a conservative approach to risk management, an “unsure” response will be considered as “Low” exposure.</t>
  </si>
  <si>
    <t>B: Intense Rainfall/Sewer Flood Exposure</t>
  </si>
  <si>
    <t>Surfaces are highly impervious and natural/vegetated land uses have largely been replaced with paving, buildings, roads, parking lots etc.</t>
  </si>
  <si>
    <t>Insufficient information - scored as High</t>
  </si>
  <si>
    <t>Based on your assessment, what percentage of buildings do you estimate are at risk of intense rainfall/sewer back-up flooding?</t>
  </si>
  <si>
    <t>Watercourse(s) flow through or near the area but river flooding of buildings or built infrastructure has not been reported/is not a known issue to date.</t>
  </si>
  <si>
    <t>The area (or part of the area) is affected by a coast or shoreline but coastal/shoreline flooding of built infrastructure has not been reported/is not a known issue to date</t>
  </si>
  <si>
    <t>No parts of the area are affected by a coast or shoreline AND coastal/shoreline flooding of built infrastructure has not been reported/is not a known issue to date.</t>
  </si>
  <si>
    <t>Intense Rainfall/Sewer Flood Preparedness</t>
  </si>
  <si>
    <r>
      <t xml:space="preserve">In this section, a consistent qualitative scale is used to rate </t>
    </r>
    <r>
      <rPr>
        <b/>
        <i/>
        <sz val="11"/>
        <color theme="2" tint="-0.249977111117893"/>
        <rFont val="Aptos"/>
        <family val="2"/>
      </rPr>
      <t>flood hazard</t>
    </r>
    <r>
      <rPr>
        <sz val="11"/>
        <color theme="1"/>
        <rFont val="Aptos"/>
        <family val="2"/>
      </rPr>
      <t xml:space="preserve"> and </t>
    </r>
    <r>
      <rPr>
        <b/>
        <i/>
        <sz val="11"/>
        <color theme="2" tint="-0.249977111117893"/>
        <rFont val="Aptos"/>
        <family val="2"/>
      </rPr>
      <t>exposure</t>
    </r>
    <r>
      <rPr>
        <sz val="11"/>
        <color theme="1"/>
        <rFont val="Aptos"/>
        <family val="2"/>
      </rPr>
      <t xml:space="preserve">, following the description of each best practice measure: </t>
    </r>
  </si>
  <si>
    <t>Measure D1: Strategic Coastal/Shoreline Management</t>
  </si>
  <si>
    <t xml:space="preserve">The municipality provides residents with information that indicates whether a property is located in a flood-prone area, alongside property-level resilience measures that can be taken (e.g., distribution of infographics, campaigns by post, radio, television, public information events, etc.)? </t>
  </si>
  <si>
    <t xml:space="preserve">The municipality provides commercial real-estate owners and tenants with information that indicates whether a property is located in a flood-prone area, alongside property-level resilience measures that can be taken (e.g., distribution of infographics, campaigns by post, radio, television, public information events, etc.)? </t>
  </si>
  <si>
    <t>Measure A11: Non-Emergency Operational Activities that Support Flood Preparedness</t>
  </si>
  <si>
    <t>Measure D1: Coastal/Shoreline Floodplain Regulation</t>
  </si>
  <si>
    <t>Measure D2: Coastal/Shoreline Flood Management</t>
  </si>
  <si>
    <t>Measure D3: High-Risk Coastal/Shoreline Floodplain Areas</t>
  </si>
  <si>
    <t>Buildings at Risk of Intense Rainfall/Sewer Back-up Flooding</t>
  </si>
  <si>
    <t>Question B5 – Buildings at Risk of Intense Rainfall/Sewer Back-up Flooding</t>
  </si>
  <si>
    <t>Buildings at Risk of River Flooding</t>
  </si>
  <si>
    <t>Question C3 – Buildings at Risk of River Flooding</t>
  </si>
  <si>
    <t>Question C4 – Buildings at High-Risk of River Flooding</t>
  </si>
  <si>
    <t>Buildings at High-Risk of River Flooding</t>
  </si>
  <si>
    <t>Buildings at Risk of Coastal/Lake Flooding</t>
  </si>
  <si>
    <t>Question D3 – Buildings at Risk of Coastal/Lake Flooding</t>
  </si>
  <si>
    <t>Question D4 – Buildings at High-Risk of Coastal/Lake Flooding</t>
  </si>
  <si>
    <t>Buildings at High-Risk of Coastal/Lake Flooding</t>
  </si>
  <si>
    <t>Non-Emergency Operational Activities that Support Flood Preparedness</t>
  </si>
  <si>
    <t>Backwater Values – New Homes</t>
  </si>
  <si>
    <t>Backwater Values – Existing Homes</t>
  </si>
  <si>
    <t>The web diagrams provide a visual display of ratings grouped by section and flood type.</t>
  </si>
  <si>
    <t>Combined Flood Hazards and Intense Rainfall/Sewer Flooding</t>
  </si>
  <si>
    <t>River and Coastal/Shoreline Flooding</t>
  </si>
  <si>
    <t>FloodRisk2023</t>
  </si>
  <si>
    <t>Buildings at Risk of Iintense Rainfall/Sewer Back-up Flooding</t>
  </si>
  <si>
    <t>Buildings at High-Rrisk of River Flooding</t>
  </si>
  <si>
    <t>Buildings at High-Tisk of Coastal/Lake Flooding</t>
  </si>
  <si>
    <r>
      <t>Additional information is presented in this section relating to terms highlighted in</t>
    </r>
    <r>
      <rPr>
        <b/>
        <sz val="11"/>
        <color theme="2" tint="-0.249977111117893"/>
        <rFont val="Aptos"/>
        <family val="2"/>
      </rPr>
      <t xml:space="preserve"> grey </t>
    </r>
    <r>
      <rPr>
        <sz val="11"/>
        <rFont val="Aptos"/>
        <family val="2"/>
      </rPr>
      <t>text within the check-up. Each section provides a definition, key resources and background information to assist users in understanding key concepts and how they relate to flood risk management and the question being asked. A reference list is provided at the end of this worksheet.</t>
    </r>
  </si>
  <si>
    <t>Question A3 – Equity-Deserving Populations</t>
  </si>
  <si>
    <r>
      <t xml:space="preserve">How would you categorise the exposure of </t>
    </r>
    <r>
      <rPr>
        <b/>
        <i/>
        <sz val="12"/>
        <color theme="1" tint="0.499984740745262"/>
        <rFont val="Aptos"/>
        <family val="2"/>
      </rPr>
      <t>equity-deserving populations</t>
    </r>
    <r>
      <rPr>
        <b/>
        <sz val="12"/>
        <color theme="1"/>
        <rFont val="Aptos"/>
        <family val="2"/>
      </rPr>
      <t xml:space="preserve"> according to historical flood records and current understanding of </t>
    </r>
    <r>
      <rPr>
        <b/>
        <i/>
        <sz val="12"/>
        <color theme="1" tint="0.499984740745262"/>
        <rFont val="Aptos"/>
        <family val="2"/>
      </rPr>
      <t>social vulnerability</t>
    </r>
    <r>
      <rPr>
        <b/>
        <sz val="12"/>
        <color theme="1"/>
        <rFont val="Aptos"/>
        <family val="2"/>
      </rPr>
      <t>?</t>
    </r>
  </si>
  <si>
    <t>Equity-Deserving Populations</t>
  </si>
  <si>
    <r>
      <t xml:space="preserve">Definition: </t>
    </r>
    <r>
      <rPr>
        <sz val="11"/>
        <color rgb="FF000000"/>
        <rFont val="Aptos"/>
        <family val="2"/>
      </rPr>
      <t>Populations with the propensity or predisposition to be adversely affected. Equity-deserving of populations encompasses a variety of concepts and elements, including sensitivity or susceptibility to harm and lack of capacity to cope and adapt (IPCC, n.d.).</t>
    </r>
  </si>
  <si>
    <t>Equity-deserving populations are known to be concentrated in zones that are repeatedly flooded OR, there is limited understanding of social vulnerability in the area.</t>
  </si>
  <si>
    <t>Equity-deserving Populations</t>
  </si>
  <si>
    <t>Equity-deserving populations are known to be present in zones that are occasionally flooded, or that are in mapped or estimated river or coastal floodplains.</t>
  </si>
  <si>
    <t>Equity-deserving populations are known to be outside of zones that have flooded, and that are in mapped or estimated river or coastal floodplains.</t>
  </si>
  <si>
    <r>
      <t>The municipality has undertaken socio-economic vulnerability assessment to identify the exposure of equity-deserving</t>
    </r>
    <r>
      <rPr>
        <b/>
        <i/>
        <sz val="12"/>
        <color theme="1" tint="0.499984740745262"/>
        <rFont val="Aptos"/>
        <family val="2"/>
      </rPr>
      <t xml:space="preserve"> populations</t>
    </r>
    <r>
      <rPr>
        <b/>
        <sz val="12"/>
        <color theme="1"/>
        <rFont val="Aptos"/>
        <family val="2"/>
      </rPr>
      <t xml:space="preserve"> to flooding and integrated the findings into </t>
    </r>
    <r>
      <rPr>
        <b/>
        <i/>
        <sz val="12"/>
        <color theme="1" tint="0.499984740745262"/>
        <rFont val="Aptos"/>
        <family val="2"/>
      </rPr>
      <t>flood risk assessments</t>
    </r>
    <r>
      <rPr>
        <b/>
        <sz val="12"/>
        <color theme="1"/>
        <rFont val="Aptos"/>
        <family val="2"/>
      </rPr>
      <t xml:space="preserve"> and climate adaptation planning. </t>
    </r>
  </si>
  <si>
    <r>
      <t xml:space="preserve">The municipality provides flood forecasting and emergency alert/warning systems for relevant flood risks. The alerting service includes specific support for </t>
    </r>
    <r>
      <rPr>
        <b/>
        <i/>
        <sz val="12"/>
        <color theme="1" tint="0.499984740745262"/>
        <rFont val="Aptos"/>
        <family val="2"/>
      </rPr>
      <t>equity-deserving populations</t>
    </r>
    <r>
      <rPr>
        <b/>
        <sz val="12"/>
        <color theme="1"/>
        <rFont val="Aptos"/>
        <family val="2"/>
      </rPr>
      <t xml:space="preserve"> and people with special needs (e.g., visually, hearing, or physically impaired, infirm, illiterate, don’t speak the primary local language, etc.) residing in flood prone areas. </t>
    </r>
  </si>
  <si>
    <r>
      <t>Extracted Background Information</t>
    </r>
    <r>
      <rPr>
        <sz val="11"/>
        <color theme="1"/>
        <rFont val="Aptos"/>
        <family val="2"/>
      </rPr>
      <t xml:space="preserve">: Population characteristics can serve as an indicator for assessing intangible damages and potential impacts on health and safety. In flood risk assessment and prioritization, it is crucial to go beyond the number of properties at risk or infrastructure exposure to also consider the density of equity-deserving populations. When areas have similar levels of flood risk, further prioritization can be based on the concentration of vulnerable populations and the availability of essential services. By taking into account these factors, decision-makers can determine the areas that require more immediate attention for flood risk reduction measures. </t>
    </r>
  </si>
  <si>
    <t>Recognizing the interconnectedness between the environment and human well-being, the Government of Canada acknowledges that certain segments of the population may be more susceptible to environmental risks. These vulnerabilities can arise from various factors such as physical characteristics, behaviors, geographical location, and the level of control individuals have over their surroundings. In 2007, the Canadian Emergency Management and High-risk Populations Project identified ten populations in Canada that are considered equity-deserving or at a higher risk due to the following circumstances:</t>
  </si>
  <si>
    <t>These examples serve as illustrations only. When conducting flood hazard and vulnerability assessments, users should carefully consider the available data and prioritize local needs and circumstances. Another group that should be considered as equity-deserving or at higher risk are individuals residing in basement or below-grade dwelling units, such as basement apartments. These living arrangements present unique challenges during floods and necessitate special attention in vulnerability assessments.</t>
  </si>
  <si>
    <t>In assessing flood hazards and vulnerability, it is crucial to consider the presence or absence of key institutions like daycares, schools, and nursing homes. These institutions often house equity-deserving populations, and their location can significantly impact the assessment outcomes.</t>
  </si>
  <si>
    <t>Certain municipalities in Canada have developed well-being/vulnerability indices that identify areas with high concentrations of equity-deserving populations. Incorporating such indices into flood vulnerability assessments can provide valuable insights and aid in understanding the risks faced by specific communities.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</si>
</sst>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4" x14ac:knownFonts="1">
    <font>
      <sz val="11"/>
      <color theme="1"/>
      <name val="Arial"/>
      <family val="2"/>
    </font>
    <font>
      <sz val="11"/>
      <color theme="1"/>
      <name val="Arial"/>
      <family val="2"/>
    </font>
    <font>
      <b/>
      <sz val="20"/>
      <color theme="0"/>
      <name val="Arial"/>
      <family val="2"/>
    </font>
    <font>
      <b/>
      <sz val="11"/>
      <color theme="1"/>
      <name val="Arial"/>
      <family val="2"/>
    </font>
    <font>
      <b/>
      <sz val="14"/>
      <color theme="1"/>
      <name val="Arial"/>
      <family val="2"/>
    </font>
    <font>
      <b/>
      <sz val="12"/>
      <color theme="1"/>
      <name val="Arial"/>
      <family val="2"/>
    </font>
    <font>
      <b/>
      <sz val="12"/>
      <color theme="0"/>
      <name val="Arial"/>
      <family val="2"/>
    </font>
    <font>
      <b/>
      <sz val="14"/>
      <color theme="0"/>
      <name val="Arial"/>
      <family val="2"/>
    </font>
    <font>
      <sz val="8"/>
      <name val="Calibri"/>
      <family val="2"/>
      <scheme val="minor"/>
    </font>
    <font>
      <b/>
      <sz val="11"/>
      <name val="Arial"/>
      <family val="2"/>
    </font>
    <font>
      <sz val="11"/>
      <color theme="0"/>
      <name val="Calibri"/>
      <family val="2"/>
      <scheme val="minor"/>
    </font>
    <font>
      <sz val="11"/>
      <name val="Calibri"/>
      <family val="2"/>
      <scheme val="minor"/>
    </font>
    <font>
      <sz val="11"/>
      <name val="Arial"/>
      <family val="2"/>
    </font>
    <font>
      <b/>
      <sz val="11"/>
      <color theme="9"/>
      <name val="Arial"/>
      <family val="2"/>
    </font>
    <font>
      <b/>
      <sz val="11"/>
      <color rgb="FFC00000"/>
      <name val="Arial"/>
      <family val="2"/>
    </font>
    <font>
      <b/>
      <sz val="26"/>
      <color theme="1"/>
      <name val="Arial"/>
      <family val="2"/>
    </font>
    <font>
      <b/>
      <sz val="20"/>
      <color theme="4" tint="-0.24994659260841701"/>
      <name val="Arial"/>
      <family val="2"/>
    </font>
    <font>
      <sz val="11"/>
      <color theme="4" tint="-0.24994659260841701"/>
      <name val="Arial"/>
      <family val="2"/>
    </font>
    <font>
      <b/>
      <sz val="11"/>
      <color theme="8" tint="-0.24994659260841701"/>
      <name val="Arial"/>
      <family val="2"/>
    </font>
    <font>
      <sz val="11"/>
      <color theme="1" tint="0.499984740745262"/>
      <name val="Arial"/>
      <family val="2"/>
    </font>
    <font>
      <b/>
      <sz val="16"/>
      <color theme="8" tint="-0.499984740745262"/>
      <name val="Arial"/>
      <family val="2"/>
    </font>
    <font>
      <sz val="11"/>
      <color theme="1"/>
      <name val="Arial Narrow"/>
      <family val="2"/>
    </font>
    <font>
      <b/>
      <sz val="11"/>
      <color theme="1"/>
      <name val="Arial Narrow Bold"/>
    </font>
    <font>
      <u/>
      <sz val="11"/>
      <color theme="8" tint="-0.24994659260841701"/>
      <name val="Arial"/>
      <family val="2"/>
    </font>
    <font>
      <sz val="11"/>
      <color theme="1"/>
      <name val="Aptos"/>
      <family val="2"/>
    </font>
    <font>
      <b/>
      <sz val="11"/>
      <color theme="1"/>
      <name val="Aptos"/>
      <family val="2"/>
    </font>
    <font>
      <b/>
      <sz val="20"/>
      <color theme="4" tint="-0.24994659260841701"/>
      <name val="Aptos"/>
      <family val="2"/>
    </font>
    <font>
      <b/>
      <sz val="16"/>
      <color theme="8" tint="-0.499984740745262"/>
      <name val="Aptos"/>
      <family val="2"/>
    </font>
    <font>
      <sz val="11"/>
      <name val="Aptos"/>
      <family val="2"/>
    </font>
    <font>
      <sz val="11"/>
      <color theme="1" tint="0.499984740745262"/>
      <name val="Aptos"/>
      <family val="2"/>
    </font>
    <font>
      <sz val="11"/>
      <color theme="1" tint="0.14999847407452621"/>
      <name val="Aptos"/>
      <family val="2"/>
    </font>
    <font>
      <b/>
      <sz val="11"/>
      <color theme="1" tint="0.14999847407452621"/>
      <name val="Aptos"/>
      <family val="2"/>
    </font>
    <font>
      <b/>
      <sz val="11"/>
      <color rgb="FFC00000"/>
      <name val="Aptos"/>
      <family val="2"/>
    </font>
    <font>
      <b/>
      <sz val="11"/>
      <name val="Aptos"/>
      <family val="2"/>
    </font>
    <font>
      <sz val="26"/>
      <color rgb="FFC00000"/>
      <name val="Aptos"/>
      <family val="2"/>
    </font>
    <font>
      <b/>
      <sz val="11"/>
      <color theme="0"/>
      <name val="Aptos"/>
      <family val="2"/>
    </font>
    <font>
      <b/>
      <sz val="14"/>
      <color theme="0"/>
      <name val="Aptos"/>
      <family val="2"/>
    </font>
    <font>
      <b/>
      <sz val="11"/>
      <color theme="9"/>
      <name val="Aptos"/>
      <family val="2"/>
    </font>
    <font>
      <sz val="11"/>
      <color theme="5"/>
      <name val="Aptos"/>
      <family val="2"/>
    </font>
    <font>
      <b/>
      <sz val="11"/>
      <color rgb="FF9A368B"/>
      <name val="Aptos"/>
      <family val="2"/>
    </font>
    <font>
      <b/>
      <i/>
      <sz val="11"/>
      <color theme="1" tint="0.499984740745262"/>
      <name val="Aptos"/>
      <family val="2"/>
    </font>
    <font>
      <b/>
      <sz val="14"/>
      <color theme="5"/>
      <name val="Aptos"/>
      <family val="2"/>
    </font>
    <font>
      <sz val="24"/>
      <color theme="5"/>
      <name val="Aptos"/>
      <family val="2"/>
    </font>
    <font>
      <b/>
      <sz val="12"/>
      <color theme="1"/>
      <name val="Aptos"/>
      <family val="2"/>
    </font>
    <font>
      <b/>
      <sz val="14"/>
      <color theme="8" tint="-0.499984740745262"/>
      <name val="Aptos"/>
      <family val="2"/>
    </font>
    <font>
      <sz val="14"/>
      <color rgb="FF9A368B"/>
      <name val="Aptos"/>
      <family val="2"/>
    </font>
    <font>
      <u/>
      <sz val="14"/>
      <color theme="10"/>
      <name val="Aptos"/>
      <family val="2"/>
    </font>
    <font>
      <sz val="14"/>
      <color theme="1"/>
      <name val="Aptos"/>
      <family val="2"/>
    </font>
    <font>
      <b/>
      <u/>
      <sz val="14"/>
      <color theme="10"/>
      <name val="Aptos"/>
      <family val="2"/>
    </font>
    <font>
      <b/>
      <sz val="12"/>
      <color theme="0"/>
      <name val="Aptos"/>
      <family val="2"/>
    </font>
    <font>
      <b/>
      <sz val="20"/>
      <color theme="1"/>
      <name val="Aptos"/>
      <family val="2"/>
    </font>
    <font>
      <b/>
      <i/>
      <sz val="11"/>
      <color theme="0" tint="-0.499984740745262"/>
      <name val="Aptos"/>
      <family val="2"/>
    </font>
    <font>
      <sz val="11"/>
      <color theme="4" tint="-0.24994659260841701"/>
      <name val="Aptos"/>
      <family val="2"/>
    </font>
    <font>
      <b/>
      <sz val="14"/>
      <color theme="1"/>
      <name val="Aptos"/>
      <family val="2"/>
    </font>
    <font>
      <b/>
      <sz val="11"/>
      <color theme="8" tint="-0.24994659260841701"/>
      <name val="Aptos"/>
      <family val="2"/>
    </font>
    <font>
      <sz val="12"/>
      <color theme="1"/>
      <name val="Aptos"/>
      <family val="2"/>
    </font>
    <font>
      <b/>
      <i/>
      <sz val="12"/>
      <color theme="1" tint="0.499984740745262"/>
      <name val="Aptos"/>
      <family val="2"/>
    </font>
    <font>
      <b/>
      <sz val="11"/>
      <color theme="8" tint="-0.249977111117893"/>
      <name val="Aptos"/>
      <family val="2"/>
    </font>
    <font>
      <b/>
      <sz val="11"/>
      <color theme="5" tint="-0.249977111117893"/>
      <name val="Aptos"/>
      <family val="2"/>
    </font>
    <font>
      <b/>
      <sz val="11"/>
      <color theme="9" tint="-0.249977111117893"/>
      <name val="Aptos"/>
      <family val="2"/>
    </font>
    <font>
      <b/>
      <sz val="11"/>
      <color rgb="FF000000"/>
      <name val="Aptos"/>
      <family val="2"/>
    </font>
    <font>
      <b/>
      <i/>
      <sz val="12"/>
      <color theme="0" tint="-0.499984740745262"/>
      <name val="Aptos"/>
      <family val="2"/>
    </font>
    <font>
      <b/>
      <sz val="14"/>
      <color rgb="FFFFFF00"/>
      <name val="Aptos"/>
      <family val="2"/>
    </font>
    <font>
      <b/>
      <sz val="11"/>
      <color rgb="FF7030A0"/>
      <name val="Aptos"/>
      <family val="2"/>
    </font>
    <font>
      <b/>
      <sz val="12"/>
      <name val="Aptos"/>
      <family val="2"/>
    </font>
    <font>
      <b/>
      <sz val="16"/>
      <color theme="1"/>
      <name val="Aptos"/>
      <family val="2"/>
    </font>
    <font>
      <b/>
      <sz val="20"/>
      <color theme="0"/>
      <name val="Aptos"/>
      <family val="2"/>
    </font>
    <font>
      <u/>
      <sz val="11"/>
      <color rgb="FFFF0000"/>
      <name val="Aptos"/>
      <family val="2"/>
    </font>
    <font>
      <b/>
      <i/>
      <sz val="11"/>
      <name val="Aptos"/>
      <family val="2"/>
    </font>
    <font>
      <b/>
      <i/>
      <sz val="11"/>
      <color rgb="FFC00000"/>
      <name val="Aptos"/>
      <family val="2"/>
    </font>
    <font>
      <b/>
      <i/>
      <sz val="11"/>
      <color theme="9"/>
      <name val="Aptos"/>
      <family val="2"/>
    </font>
    <font>
      <u/>
      <sz val="11"/>
      <color theme="10"/>
      <name val="Aptos"/>
      <family val="2"/>
    </font>
    <font>
      <b/>
      <sz val="14"/>
      <name val="Aptos"/>
      <family val="2"/>
    </font>
    <font>
      <b/>
      <sz val="10"/>
      <color theme="0"/>
      <name val="Aptos"/>
      <family val="2"/>
    </font>
    <font>
      <sz val="11"/>
      <color theme="0"/>
      <name val="Aptos"/>
      <family val="2"/>
    </font>
    <font>
      <b/>
      <sz val="10"/>
      <color theme="1"/>
      <name val="Aptos"/>
      <family val="2"/>
    </font>
    <font>
      <sz val="10"/>
      <color theme="1"/>
      <name val="Aptos"/>
      <family val="2"/>
    </font>
    <font>
      <sz val="10"/>
      <color theme="0"/>
      <name val="Aptos"/>
      <family val="2"/>
    </font>
    <font>
      <b/>
      <sz val="18"/>
      <color theme="0"/>
      <name val="Aptos"/>
      <family val="2"/>
    </font>
    <font>
      <b/>
      <sz val="16"/>
      <color theme="0"/>
      <name val="Aptos"/>
      <family val="2"/>
    </font>
    <font>
      <b/>
      <sz val="26"/>
      <color theme="1"/>
      <name val="Aptos"/>
      <family val="2"/>
    </font>
    <font>
      <sz val="9"/>
      <color theme="1"/>
      <name val="Aptos"/>
      <family val="2"/>
    </font>
    <font>
      <b/>
      <sz val="9"/>
      <color theme="1"/>
      <name val="Aptos"/>
      <family val="2"/>
    </font>
    <font>
      <b/>
      <sz val="10"/>
      <color theme="9"/>
      <name val="Aptos"/>
      <family val="2"/>
    </font>
    <font>
      <sz val="10"/>
      <name val="Aptos"/>
      <family val="2"/>
    </font>
    <font>
      <sz val="9"/>
      <color rgb="FF000000"/>
      <name val="Aptos"/>
      <family val="2"/>
    </font>
    <font>
      <sz val="10"/>
      <color rgb="FF000000"/>
      <name val="Aptos"/>
      <family val="2"/>
    </font>
    <font>
      <b/>
      <sz val="10"/>
      <color theme="4"/>
      <name val="Aptos"/>
      <family val="2"/>
    </font>
    <font>
      <b/>
      <sz val="18"/>
      <color rgb="FFC00000"/>
      <name val="Aptos"/>
      <family val="2"/>
    </font>
    <font>
      <b/>
      <sz val="12"/>
      <color rgb="FFC00000"/>
      <name val="Aptos"/>
      <family val="2"/>
    </font>
    <font>
      <u/>
      <sz val="11"/>
      <color theme="8" tint="-0.24994659260841701"/>
      <name val="Aptos"/>
      <family val="2"/>
    </font>
    <font>
      <b/>
      <sz val="7"/>
      <color theme="1"/>
      <name val="Aptos"/>
      <family val="2"/>
    </font>
    <font>
      <i/>
      <sz val="11"/>
      <color theme="1"/>
      <name val="Aptos"/>
      <family val="2"/>
    </font>
    <font>
      <sz val="11"/>
      <color rgb="FF0563C1"/>
      <name val="Aptos"/>
      <family val="2"/>
    </font>
    <font>
      <u/>
      <sz val="11"/>
      <color theme="8" tint="-0.249977111117893"/>
      <name val="Aptos"/>
      <family val="2"/>
    </font>
    <font>
      <sz val="11"/>
      <color rgb="FF000000"/>
      <name val="Aptos"/>
      <family val="2"/>
    </font>
    <font>
      <u/>
      <sz val="11"/>
      <color rgb="FF0563C1"/>
      <name val="Aptos"/>
      <family val="2"/>
    </font>
    <font>
      <sz val="11"/>
      <color rgb="FFFF0000"/>
      <name val="Aptos"/>
      <family val="2"/>
    </font>
    <font>
      <sz val="11"/>
      <color rgb="FF7030A0"/>
      <name val="Aptos"/>
      <family val="2"/>
    </font>
    <font>
      <b/>
      <sz val="18"/>
      <color theme="1"/>
      <name val="Aptos"/>
      <family val="2"/>
    </font>
    <font>
      <b/>
      <sz val="12"/>
      <color theme="4" tint="-0.249977111117893"/>
      <name val="Aptos"/>
      <family val="2"/>
    </font>
    <font>
      <b/>
      <i/>
      <sz val="14"/>
      <color theme="1"/>
      <name val="Aptos"/>
      <family val="2"/>
    </font>
    <font>
      <b/>
      <sz val="11"/>
      <color theme="2" tint="-0.249977111117893"/>
      <name val="Aptos"/>
      <family val="2"/>
    </font>
    <font>
      <b/>
      <i/>
      <sz val="11"/>
      <color theme="2" tint="-0.249977111117893"/>
      <name val="Aptos"/>
      <family val="2"/>
    </font>
  </fonts>
  <fills count="16">
    <fill>
      <patternFill patternType="none"/>
    </fill>
    <fill>
      <patternFill patternType="gray125"/>
    </fill>
    <fill>
      <patternFill patternType="solid">
        <fgColor theme="0"/>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8" tint="-0.499984740745262"/>
        <bgColor indexed="65"/>
      </patternFill>
    </fill>
    <fill>
      <patternFill patternType="solid">
        <fgColor theme="0" tint="-0.249977111117893"/>
        <bgColor indexed="64"/>
      </patternFill>
    </fill>
    <fill>
      <patternFill patternType="solid">
        <fgColor theme="0" tint="-0.24994659260841701"/>
        <bgColor indexed="65"/>
      </patternFill>
    </fill>
    <fill>
      <patternFill patternType="solid">
        <fgColor theme="0" tint="-4.9989318521683403E-2"/>
        <bgColor indexed="65"/>
      </patternFill>
    </fill>
    <fill>
      <patternFill patternType="solid">
        <fgColor rgb="FFF2F2F2"/>
        <bgColor rgb="FF000000"/>
      </patternFill>
    </fill>
    <fill>
      <patternFill patternType="solid">
        <fgColor theme="9"/>
        <bgColor indexed="64"/>
      </patternFill>
    </fill>
    <fill>
      <patternFill patternType="solid">
        <fgColor theme="8" tint="-0.499984740745262"/>
        <bgColor theme="8" tint="-0.499984740745262"/>
      </patternFill>
    </fill>
    <fill>
      <patternFill patternType="solid">
        <fgColor theme="8" tint="-0.499984740745262"/>
        <bgColor indexed="64"/>
      </patternFill>
    </fill>
    <fill>
      <patternFill patternType="solid">
        <fgColor theme="8" tint="0.59999389629810485"/>
        <bgColor indexed="64"/>
      </patternFill>
    </fill>
  </fills>
  <borders count="129">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ck">
        <color theme="8" tint="0.39991454817346722"/>
      </left>
      <right/>
      <top style="thick">
        <color theme="8" tint="0.39991454817346722"/>
      </top>
      <bottom/>
      <diagonal/>
    </border>
    <border>
      <left/>
      <right/>
      <top style="thick">
        <color theme="8" tint="0.39991454817346722"/>
      </top>
      <bottom/>
      <diagonal/>
    </border>
    <border>
      <left style="thick">
        <color theme="8" tint="0.39991454817346722"/>
      </left>
      <right/>
      <top/>
      <bottom/>
      <diagonal/>
    </border>
    <border>
      <left style="thick">
        <color theme="8" tint="0.39991454817346722"/>
      </left>
      <right/>
      <top/>
      <bottom style="thick">
        <color theme="8" tint="0.39991454817346722"/>
      </bottom>
      <diagonal/>
    </border>
    <border>
      <left/>
      <right/>
      <top/>
      <bottom style="thick">
        <color theme="8" tint="0.39991454817346722"/>
      </bottom>
      <diagonal/>
    </border>
    <border>
      <left style="medium">
        <color theme="8" tint="0.39994506668294322"/>
      </left>
      <right/>
      <top style="medium">
        <color theme="8" tint="0.39994506668294322"/>
      </top>
      <bottom/>
      <diagonal/>
    </border>
    <border>
      <left/>
      <right/>
      <top style="medium">
        <color theme="8" tint="0.39994506668294322"/>
      </top>
      <bottom/>
      <diagonal/>
    </border>
    <border>
      <left/>
      <right style="medium">
        <color theme="8" tint="0.39994506668294322"/>
      </right>
      <top style="medium">
        <color theme="8" tint="0.39994506668294322"/>
      </top>
      <bottom/>
      <diagonal/>
    </border>
    <border>
      <left style="medium">
        <color theme="8" tint="0.39994506668294322"/>
      </left>
      <right/>
      <top/>
      <bottom/>
      <diagonal/>
    </border>
    <border>
      <left/>
      <right style="medium">
        <color theme="8" tint="0.39994506668294322"/>
      </right>
      <top/>
      <bottom/>
      <diagonal/>
    </border>
    <border>
      <left style="medium">
        <color theme="8" tint="0.39994506668294322"/>
      </left>
      <right/>
      <top/>
      <bottom style="medium">
        <color theme="8" tint="0.39994506668294322"/>
      </bottom>
      <diagonal/>
    </border>
    <border>
      <left/>
      <right/>
      <top/>
      <bottom style="medium">
        <color theme="8" tint="0.39994506668294322"/>
      </bottom>
      <diagonal/>
    </border>
    <border>
      <left/>
      <right style="medium">
        <color theme="8" tint="0.39994506668294322"/>
      </right>
      <top/>
      <bottom style="medium">
        <color theme="8" tint="0.39994506668294322"/>
      </bottom>
      <diagonal/>
    </border>
    <border>
      <left/>
      <right style="thin">
        <color theme="0" tint="-0.249977111117893"/>
      </right>
      <top/>
      <bottom/>
      <diagonal/>
    </border>
    <border>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indexed="64"/>
      </bottom>
      <diagonal/>
    </border>
    <border>
      <left style="thin">
        <color theme="0" tint="-0.249977111117893"/>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77111117893"/>
      </left>
      <right style="thin">
        <color indexed="64"/>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medium">
        <color theme="0" tint="-0.249977111117893"/>
      </bottom>
      <diagonal/>
    </border>
    <border>
      <left/>
      <right style="thin">
        <color theme="0" tint="-0.249977111117893"/>
      </right>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right/>
      <top/>
      <bottom style="medium">
        <color theme="0" tint="-0.249977111117893"/>
      </bottom>
      <diagonal/>
    </border>
    <border>
      <left style="thin">
        <color theme="0" tint="-0.249977111117893"/>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bottom style="thick">
        <color theme="8" tint="0.39997558519241921"/>
      </bottom>
      <diagonal/>
    </border>
    <border>
      <left/>
      <right style="thick">
        <color theme="8" tint="0.39997558519241921"/>
      </right>
      <top style="thick">
        <color theme="8" tint="0.39997558519241921"/>
      </top>
      <bottom/>
      <diagonal/>
    </border>
    <border>
      <left/>
      <right style="thick">
        <color theme="8" tint="0.39997558519241921"/>
      </right>
      <top/>
      <bottom/>
      <diagonal/>
    </border>
    <border>
      <left/>
      <right style="thick">
        <color theme="8" tint="0.39997558519241921"/>
      </right>
      <top/>
      <bottom style="thick">
        <color theme="8" tint="0.39997558519241921"/>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indexed="64"/>
      </top>
      <bottom style="medium">
        <color theme="0" tint="-0.249977111117893"/>
      </bottom>
      <diagonal/>
    </border>
    <border>
      <left style="thin">
        <color theme="0" tint="-0.249977111117893"/>
      </left>
      <right style="thin">
        <color theme="0" tint="-0.249977111117893"/>
      </right>
      <top style="medium">
        <color theme="0" tint="-0.249977111117893"/>
      </top>
      <bottom style="thin">
        <color indexed="64"/>
      </bottom>
      <diagonal/>
    </border>
    <border>
      <left style="thin">
        <color theme="0" tint="-0.24994659260841701"/>
      </left>
      <right/>
      <top style="thin">
        <color theme="0" tint="-0.24994659260841701"/>
      </top>
      <bottom style="medium">
        <color theme="0" tint="-0.249977111117893"/>
      </bottom>
      <diagonal/>
    </border>
    <border>
      <left/>
      <right/>
      <top style="thin">
        <color theme="0" tint="-0.24994659260841701"/>
      </top>
      <bottom style="medium">
        <color theme="0" tint="-0.249977111117893"/>
      </bottom>
      <diagonal/>
    </border>
    <border>
      <left/>
      <right style="thin">
        <color theme="0" tint="-0.24994659260841701"/>
      </right>
      <top style="thin">
        <color theme="0" tint="-0.24994659260841701"/>
      </top>
      <bottom style="medium">
        <color theme="0" tint="-0.249977111117893"/>
      </bottom>
      <diagonal/>
    </border>
    <border>
      <left style="thin">
        <color theme="0" tint="-0.24994659260841701"/>
      </left>
      <right style="thin">
        <color theme="0" tint="-0.24994659260841701"/>
      </right>
      <top style="thin">
        <color theme="0" tint="-0.24994659260841701"/>
      </top>
      <bottom style="medium">
        <color theme="0" tint="-0.249977111117893"/>
      </bottom>
      <diagonal/>
    </border>
    <border>
      <left/>
      <right style="thin">
        <color theme="8" tint="-0.249977111117893"/>
      </right>
      <top style="thin">
        <color theme="0" tint="-0.249977111117893"/>
      </top>
      <bottom style="medium">
        <color theme="0" tint="-0.249977111117893"/>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77111117893"/>
      </left>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diagonal/>
    </border>
    <border>
      <left style="thin">
        <color theme="0" tint="-0.24994659260841701"/>
      </left>
      <right/>
      <top/>
      <bottom style="thin">
        <color theme="0" tint="-0.249977111117893"/>
      </bottom>
      <diagonal/>
    </border>
    <border>
      <left style="thin">
        <color theme="0" tint="-0.249977111117893"/>
      </left>
      <right/>
      <top style="thin">
        <color theme="0" tint="-0.24994659260841701"/>
      </top>
      <bottom/>
      <diagonal/>
    </border>
    <border>
      <left/>
      <right style="thin">
        <color theme="0" tint="-0.249977111117893"/>
      </right>
      <top/>
      <bottom style="thin">
        <color theme="0" tint="-0.24994659260841701"/>
      </bottom>
      <diagonal/>
    </border>
    <border>
      <left/>
      <right style="thin">
        <color theme="0" tint="-0.24994659260841701"/>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style="medium">
        <color theme="1" tint="0.34998626667073579"/>
      </left>
      <right style="thin">
        <color theme="0" tint="-0.249977111117893"/>
      </right>
      <top style="medium">
        <color theme="1" tint="0.34998626667073579"/>
      </top>
      <bottom/>
      <diagonal/>
    </border>
    <border>
      <left/>
      <right style="thin">
        <color theme="0" tint="-0.249977111117893"/>
      </right>
      <top style="medium">
        <color theme="1" tint="0.34998626667073579"/>
      </top>
      <bottom/>
      <diagonal/>
    </border>
    <border>
      <left style="thin">
        <color theme="0" tint="-0.249977111117893"/>
      </left>
      <right style="thin">
        <color theme="0" tint="-0.249977111117893"/>
      </right>
      <top style="medium">
        <color theme="1" tint="0.34998626667073579"/>
      </top>
      <bottom style="thin">
        <color theme="0" tint="-0.249977111117893"/>
      </bottom>
      <diagonal/>
    </border>
    <border>
      <left/>
      <right style="thin">
        <color theme="0" tint="-0.249977111117893"/>
      </right>
      <top style="medium">
        <color theme="1" tint="0.34998626667073579"/>
      </top>
      <bottom style="thin">
        <color theme="0" tint="-0.249977111117893"/>
      </bottom>
      <diagonal/>
    </border>
    <border>
      <left style="thin">
        <color theme="0" tint="-0.249977111117893"/>
      </left>
      <right style="thin">
        <color theme="0" tint="-0.249977111117893"/>
      </right>
      <top style="medium">
        <color theme="1" tint="0.34998626667073579"/>
      </top>
      <bottom/>
      <diagonal/>
    </border>
    <border>
      <left/>
      <right style="medium">
        <color theme="1" tint="0.34998626667073579"/>
      </right>
      <top style="medium">
        <color theme="1" tint="0.34998626667073579"/>
      </top>
      <bottom/>
      <diagonal/>
    </border>
    <border>
      <left style="medium">
        <color theme="1" tint="0.34998626667073579"/>
      </left>
      <right style="thin">
        <color theme="0" tint="-0.249977111117893"/>
      </right>
      <top/>
      <bottom/>
      <diagonal/>
    </border>
    <border>
      <left/>
      <right style="medium">
        <color theme="1" tint="0.34998626667073579"/>
      </right>
      <top/>
      <bottom/>
      <diagonal/>
    </border>
    <border>
      <left style="medium">
        <color theme="1" tint="0.34998626667073579"/>
      </left>
      <right style="thin">
        <color theme="0" tint="-0.249977111117893"/>
      </right>
      <top/>
      <bottom style="medium">
        <color theme="1" tint="0.34998626667073579"/>
      </bottom>
      <diagonal/>
    </border>
    <border>
      <left/>
      <right style="thin">
        <color theme="0" tint="-0.249977111117893"/>
      </right>
      <top/>
      <bottom style="medium">
        <color theme="1" tint="0.34998626667073579"/>
      </bottom>
      <diagonal/>
    </border>
    <border>
      <left style="thin">
        <color theme="0" tint="-0.249977111117893"/>
      </left>
      <right style="thin">
        <color theme="0" tint="-0.249977111117893"/>
      </right>
      <top/>
      <bottom style="medium">
        <color theme="1" tint="0.34998626667073579"/>
      </bottom>
      <diagonal/>
    </border>
    <border>
      <left/>
      <right style="medium">
        <color theme="1" tint="0.34998626667073579"/>
      </right>
      <top/>
      <bottom style="medium">
        <color theme="1" tint="0.34998626667073579"/>
      </bottom>
      <diagonal/>
    </border>
    <border>
      <left style="medium">
        <color theme="1" tint="0.34998626667073579"/>
      </left>
      <right/>
      <top style="medium">
        <color theme="1" tint="0.34998626667073579"/>
      </top>
      <bottom/>
      <diagonal/>
    </border>
    <border>
      <left style="medium">
        <color theme="1" tint="0.34998626667073579"/>
      </left>
      <right/>
      <top/>
      <bottom/>
      <diagonal/>
    </border>
    <border>
      <left style="medium">
        <color theme="1" tint="0.34998626667073579"/>
      </left>
      <right/>
      <top/>
      <bottom style="medium">
        <color theme="1" tint="0.34998626667073579"/>
      </bottom>
      <diagonal/>
    </border>
    <border>
      <left style="thin">
        <color theme="0" tint="-0.249977111117893"/>
      </left>
      <right style="thin">
        <color theme="0" tint="-0.249977111117893"/>
      </right>
      <top style="thin">
        <color theme="0" tint="-0.249977111117893"/>
      </top>
      <bottom style="medium">
        <color theme="1" tint="0.34998626667073579"/>
      </bottom>
      <diagonal/>
    </border>
    <border>
      <left/>
      <right/>
      <top/>
      <bottom style="medium">
        <color theme="1" tint="0.34998626667073579"/>
      </bottom>
      <diagonal/>
    </border>
    <border>
      <left style="medium">
        <color theme="1" tint="0.34998626667073579"/>
      </left>
      <right/>
      <top style="medium">
        <color theme="1" tint="0.34998626667073579"/>
      </top>
      <bottom style="medium">
        <color theme="1" tint="0.34998626667073579"/>
      </bottom>
      <diagonal/>
    </border>
    <border>
      <left/>
      <right/>
      <top style="medium">
        <color theme="1" tint="0.34998626667073579"/>
      </top>
      <bottom style="medium">
        <color theme="1" tint="0.34998626667073579"/>
      </bottom>
      <diagonal/>
    </border>
    <border>
      <left/>
      <right style="thin">
        <color theme="0" tint="-0.249977111117893"/>
      </right>
      <top style="medium">
        <color theme="1" tint="0.34998626667073579"/>
      </top>
      <bottom style="medium">
        <color theme="1" tint="0.34998626667073579"/>
      </bottom>
      <diagonal/>
    </border>
    <border>
      <left/>
      <right style="medium">
        <color theme="1" tint="0.34998626667073579"/>
      </right>
      <top style="medium">
        <color theme="1" tint="0.34998626667073579"/>
      </top>
      <bottom style="medium">
        <color theme="1" tint="0.34998626667073579"/>
      </bottom>
      <diagonal/>
    </border>
    <border>
      <left/>
      <right/>
      <top style="medium">
        <color theme="1" tint="0.34998626667073579"/>
      </top>
      <bottom style="thin">
        <color theme="0" tint="-0.249977111117893"/>
      </bottom>
      <diagonal/>
    </border>
    <border>
      <left style="thin">
        <color theme="0" tint="-0.249977111117893"/>
      </left>
      <right/>
      <top style="medium">
        <color theme="1" tint="0.34998626667073579"/>
      </top>
      <bottom/>
      <diagonal/>
    </border>
    <border>
      <left style="thin">
        <color theme="0" tint="-0.249977111117893"/>
      </left>
      <right/>
      <top style="thin">
        <color theme="0" tint="-0.249977111117893"/>
      </top>
      <bottom style="medium">
        <color theme="1" tint="0.34998626667073579"/>
      </bottom>
      <diagonal/>
    </border>
    <border>
      <left style="thick">
        <color theme="8" tint="-0.499984740745262"/>
      </left>
      <right/>
      <top style="thick">
        <color theme="8" tint="-0.499984740745262"/>
      </top>
      <bottom style="thick">
        <color theme="8" tint="-0.499984740745262"/>
      </bottom>
      <diagonal/>
    </border>
    <border>
      <left/>
      <right/>
      <top style="thick">
        <color theme="8" tint="-0.499984740745262"/>
      </top>
      <bottom style="thick">
        <color theme="8" tint="-0.499984740745262"/>
      </bottom>
      <diagonal/>
    </border>
    <border>
      <left/>
      <right style="thick">
        <color theme="8" tint="-0.499984740745262"/>
      </right>
      <top style="thick">
        <color theme="8" tint="-0.499984740745262"/>
      </top>
      <bottom style="thick">
        <color theme="8"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medium">
        <color theme="0" tint="-0.249977111117893"/>
      </top>
      <bottom style="thin">
        <color theme="0" tint="-0.249977111117893"/>
      </bottom>
      <diagonal/>
    </border>
    <border>
      <left/>
      <right style="thin">
        <color theme="0" tint="-0.34998626667073579"/>
      </right>
      <top style="thin">
        <color theme="0" tint="-0.24994659260841701"/>
      </top>
      <bottom/>
      <diagonal/>
    </border>
    <border>
      <left/>
      <right style="thin">
        <color theme="0" tint="-0.34998626667073579"/>
      </right>
      <top/>
      <bottom style="thin">
        <color theme="0" tint="-0.24994659260841701"/>
      </bottom>
      <diagonal/>
    </border>
    <border>
      <left/>
      <right style="thin">
        <color theme="0" tint="-0.34998626667073579"/>
      </right>
      <top/>
      <bottom/>
      <diagonal/>
    </border>
    <border>
      <left/>
      <right style="thin">
        <color theme="0" tint="-0.34998626667073579"/>
      </right>
      <top style="thin">
        <color theme="0" tint="-0.249977111117893"/>
      </top>
      <bottom style="thin">
        <color theme="0" tint="-0.249977111117893"/>
      </bottom>
      <diagonal/>
    </border>
    <border>
      <left/>
      <right style="thin">
        <color theme="0" tint="-0.34998626667073579"/>
      </right>
      <top/>
      <bottom style="thin">
        <color theme="0" tint="-0.249977111117893"/>
      </bottom>
      <diagonal/>
    </border>
    <border>
      <left/>
      <right style="thin">
        <color theme="0" tint="-0.249977111117893"/>
      </right>
      <top style="thin">
        <color theme="0" tint="-0.249977111117893"/>
      </top>
      <bottom style="medium">
        <color theme="0" tint="-0.2499465926084170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28">
    <xf numFmtId="0" fontId="0" fillId="0" borderId="0">
      <alignment vertical="center"/>
    </xf>
    <xf numFmtId="0" fontId="19" fillId="0" borderId="0" applyNumberFormat="0" applyFill="0" applyBorder="0" applyProtection="0">
      <alignment horizontal="center" vertical="center"/>
    </xf>
    <xf numFmtId="0" fontId="16" fillId="2" borderId="0">
      <alignment horizontal="left" vertical="center"/>
    </xf>
    <xf numFmtId="0" fontId="20" fillId="0" borderId="0">
      <alignment horizontal="left" vertical="center"/>
    </xf>
    <xf numFmtId="0" fontId="12" fillId="0" borderId="0">
      <alignment horizontal="left" vertical="center" wrapText="1"/>
    </xf>
    <xf numFmtId="0" fontId="17" fillId="0" borderId="0">
      <alignment horizontal="center" vertical="center"/>
    </xf>
    <xf numFmtId="0" fontId="4" fillId="6" borderId="0">
      <alignment horizontal="left" vertical="center"/>
    </xf>
    <xf numFmtId="0" fontId="5" fillId="6" borderId="0">
      <alignment horizontal="left" vertical="center"/>
    </xf>
    <xf numFmtId="0" fontId="1" fillId="0" borderId="0">
      <alignment horizontal="left" vertical="center"/>
    </xf>
    <xf numFmtId="0" fontId="7" fillId="7" borderId="0">
      <alignment horizontal="center" vertical="center"/>
    </xf>
    <xf numFmtId="0" fontId="14" fillId="0" borderId="0">
      <alignment horizontal="right" vertical="center"/>
    </xf>
    <xf numFmtId="0" fontId="13" fillId="0" borderId="0">
      <alignment horizontal="right" vertical="center"/>
    </xf>
    <xf numFmtId="0" fontId="18" fillId="0" borderId="0">
      <alignment horizontal="right" vertical="center"/>
    </xf>
    <xf numFmtId="0" fontId="3" fillId="0" borderId="0">
      <alignment horizontal="right" vertical="center"/>
    </xf>
    <xf numFmtId="0" fontId="22" fillId="9" borderId="47">
      <alignment horizontal="center" vertical="center"/>
    </xf>
    <xf numFmtId="0" fontId="3" fillId="0" borderId="0">
      <alignment vertical="center"/>
    </xf>
    <xf numFmtId="0" fontId="1" fillId="0" borderId="0">
      <alignment horizontal="left" vertical="center" wrapText="1"/>
    </xf>
    <xf numFmtId="0" fontId="1" fillId="0" borderId="0">
      <alignment horizontal="center" vertical="center"/>
    </xf>
    <xf numFmtId="0" fontId="7" fillId="4" borderId="0">
      <alignment horizontal="left" vertical="center"/>
    </xf>
    <xf numFmtId="0" fontId="3" fillId="0" borderId="0">
      <alignment horizontal="center" vertical="center"/>
    </xf>
    <xf numFmtId="0" fontId="13" fillId="2" borderId="0">
      <alignment horizontal="right" vertical="center"/>
    </xf>
    <xf numFmtId="0" fontId="14" fillId="2" borderId="0">
      <alignment horizontal="right" vertical="center"/>
    </xf>
    <xf numFmtId="0" fontId="21" fillId="0" borderId="0">
      <alignment vertical="center"/>
    </xf>
    <xf numFmtId="0" fontId="23" fillId="10" borderId="0">
      <alignment horizontal="left" vertical="center"/>
    </xf>
    <xf numFmtId="0" fontId="19" fillId="0" borderId="0">
      <alignment horizontal="left" vertical="center"/>
    </xf>
    <xf numFmtId="0" fontId="1" fillId="8" borderId="0">
      <alignment horizontal="center" vertical="center"/>
    </xf>
    <xf numFmtId="0" fontId="5" fillId="5" borderId="0">
      <alignment horizontal="left" vertical="center"/>
    </xf>
    <xf numFmtId="0" fontId="1" fillId="12" borderId="0" applyAlignment="0">
      <alignment horizontal="center" vertical="center"/>
    </xf>
  </cellStyleXfs>
  <cellXfs count="793">
    <xf numFmtId="0" fontId="0" fillId="0" borderId="0" xfId="0">
      <alignment vertical="center"/>
    </xf>
    <xf numFmtId="0" fontId="1" fillId="0" borderId="0" xfId="0" applyFont="1">
      <alignment vertical="center"/>
    </xf>
    <xf numFmtId="0" fontId="0" fillId="0" borderId="0" xfId="0" applyAlignment="1">
      <alignment horizontal="center" vertical="center"/>
    </xf>
    <xf numFmtId="0" fontId="0" fillId="6" borderId="0" xfId="0" applyFill="1">
      <alignment vertical="center"/>
    </xf>
    <xf numFmtId="0" fontId="12" fillId="6" borderId="0" xfId="4" applyFill="1" applyAlignment="1">
      <alignment horizontal="left" vertical="center"/>
    </xf>
    <xf numFmtId="0" fontId="12" fillId="0" borderId="0" xfId="4" applyAlignment="1">
      <alignment horizontal="left" vertical="center"/>
    </xf>
    <xf numFmtId="0" fontId="10" fillId="0" borderId="0" xfId="0" applyFont="1">
      <alignment vertical="center"/>
    </xf>
    <xf numFmtId="0" fontId="2" fillId="4" borderId="0" xfId="2" applyFont="1" applyFill="1">
      <alignment horizontal="left" vertical="center"/>
    </xf>
    <xf numFmtId="0" fontId="0" fillId="4" borderId="0" xfId="0" applyFill="1">
      <alignment vertical="center"/>
    </xf>
    <xf numFmtId="0" fontId="0" fillId="0" borderId="30" xfId="0" applyBorder="1">
      <alignment vertical="center"/>
    </xf>
    <xf numFmtId="0" fontId="0" fillId="0" borderId="31" xfId="0" applyBorder="1">
      <alignment vertical="center"/>
    </xf>
    <xf numFmtId="0" fontId="15" fillId="4" borderId="0" xfId="0" applyFont="1" applyFill="1" applyAlignment="1" applyProtection="1">
      <alignment horizontal="center" vertical="center"/>
      <protection locked="0"/>
    </xf>
    <xf numFmtId="0" fontId="11" fillId="0" borderId="0" xfId="0" applyFont="1">
      <alignment vertical="center"/>
    </xf>
    <xf numFmtId="0" fontId="0" fillId="0" borderId="15" xfId="0" applyBorder="1">
      <alignment vertical="center"/>
    </xf>
    <xf numFmtId="0" fontId="1" fillId="0" borderId="3" xfId="0" applyFont="1" applyBorder="1">
      <alignment vertical="center"/>
    </xf>
    <xf numFmtId="0" fontId="1" fillId="0" borderId="16" xfId="0" applyFont="1" applyBorder="1">
      <alignment vertical="center"/>
    </xf>
    <xf numFmtId="0" fontId="1" fillId="0" borderId="2" xfId="0" applyFont="1" applyBorder="1">
      <alignment vertical="center"/>
    </xf>
    <xf numFmtId="0" fontId="1" fillId="0" borderId="1" xfId="0" applyFont="1" applyBorder="1">
      <alignment vertical="center"/>
    </xf>
    <xf numFmtId="0" fontId="1" fillId="0" borderId="14" xfId="0" applyFont="1" applyBorder="1">
      <alignment vertical="center"/>
    </xf>
    <xf numFmtId="0" fontId="1" fillId="0" borderId="7" xfId="0" applyFont="1" applyBorder="1">
      <alignment vertical="center"/>
    </xf>
    <xf numFmtId="0" fontId="1" fillId="0" borderId="13" xfId="0" applyFont="1" applyBorder="1" applyAlignment="1"/>
    <xf numFmtId="0" fontId="11" fillId="0" borderId="0" xfId="0" applyFont="1" applyAlignment="1">
      <alignment horizontal="center" vertical="center"/>
    </xf>
    <xf numFmtId="0" fontId="0" fillId="0" borderId="35" xfId="0" applyBorder="1" applyAlignment="1">
      <alignment horizontal="center" vertical="center"/>
    </xf>
    <xf numFmtId="0" fontId="0" fillId="0" borderId="32" xfId="0" applyBorder="1" applyAlignment="1">
      <alignment horizontal="center" vertical="center"/>
    </xf>
    <xf numFmtId="0" fontId="0" fillId="0" borderId="35" xfId="0" applyBorder="1">
      <alignment vertical="center"/>
    </xf>
    <xf numFmtId="0" fontId="1" fillId="0" borderId="50" xfId="0" applyFont="1" applyBorder="1">
      <alignment vertical="center"/>
    </xf>
    <xf numFmtId="0" fontId="0" fillId="0" borderId="51" xfId="0" applyBorder="1">
      <alignment vertical="center"/>
    </xf>
    <xf numFmtId="0" fontId="1" fillId="0" borderId="40" xfId="0" applyFont="1" applyBorder="1" applyAlignment="1">
      <alignment vertical="center" wrapText="1"/>
    </xf>
    <xf numFmtId="0" fontId="1" fillId="0" borderId="32" xfId="0" applyFont="1" applyBorder="1">
      <alignment vertical="center"/>
    </xf>
    <xf numFmtId="0" fontId="1" fillId="0" borderId="30" xfId="0" applyFont="1" applyBorder="1" applyAlignment="1">
      <alignment horizontal="center" vertical="center"/>
    </xf>
    <xf numFmtId="0" fontId="1" fillId="0" borderId="33" xfId="0" applyFont="1" applyBorder="1" applyAlignment="1">
      <alignment horizontal="center" vertical="center"/>
    </xf>
    <xf numFmtId="0" fontId="1" fillId="0" borderId="35" xfId="0" applyFont="1" applyBorder="1" applyAlignment="1">
      <alignment horizontal="center" vertical="center"/>
    </xf>
    <xf numFmtId="0" fontId="1" fillId="0" borderId="32" xfId="0" applyFont="1" applyBorder="1" applyAlignment="1">
      <alignment horizontal="center" vertical="center"/>
    </xf>
    <xf numFmtId="0" fontId="22" fillId="9" borderId="47" xfId="14" applyAlignment="1">
      <alignment horizontal="centerContinuous" vertical="center"/>
    </xf>
    <xf numFmtId="0" fontId="12" fillId="8" borderId="0" xfId="1" applyFont="1" applyFill="1">
      <alignment horizontal="center" vertical="center"/>
    </xf>
    <xf numFmtId="0" fontId="7" fillId="0" borderId="0" xfId="1" applyFont="1" applyFill="1" applyAlignment="1">
      <alignment vertical="center"/>
    </xf>
    <xf numFmtId="0" fontId="7" fillId="0" borderId="0" xfId="1" applyFont="1" applyFill="1" applyAlignment="1">
      <alignment vertical="center" wrapText="1"/>
    </xf>
    <xf numFmtId="0" fontId="19" fillId="0" borderId="0" xfId="1" applyAlignment="1">
      <alignment vertical="center"/>
    </xf>
    <xf numFmtId="0" fontId="19" fillId="8" borderId="0" xfId="1" applyFill="1">
      <alignment horizontal="center" vertical="center"/>
    </xf>
    <xf numFmtId="0" fontId="24" fillId="0" borderId="0" xfId="0" applyFont="1" applyAlignment="1">
      <alignment horizontal="center"/>
    </xf>
    <xf numFmtId="0" fontId="24" fillId="0" borderId="0" xfId="0" applyFont="1">
      <alignment vertical="center"/>
    </xf>
    <xf numFmtId="0" fontId="25" fillId="0" borderId="0" xfId="0" applyFont="1" applyAlignment="1">
      <alignment horizontal="center"/>
    </xf>
    <xf numFmtId="0" fontId="26" fillId="0" borderId="0" xfId="2" applyFont="1" applyFill="1">
      <alignment horizontal="left" vertical="center"/>
    </xf>
    <xf numFmtId="0" fontId="27" fillId="0" borderId="0" xfId="3" applyFont="1">
      <alignment horizontal="left" vertical="center"/>
    </xf>
    <xf numFmtId="0" fontId="27" fillId="0" borderId="0" xfId="3" applyFont="1" applyAlignment="1">
      <alignment vertical="center"/>
    </xf>
    <xf numFmtId="0" fontId="28" fillId="0" borderId="0" xfId="4" applyFont="1" applyAlignment="1">
      <alignment vertical="center" wrapText="1"/>
    </xf>
    <xf numFmtId="0" fontId="28" fillId="0" borderId="0" xfId="0" applyFont="1" applyAlignment="1">
      <alignment vertical="center" wrapText="1"/>
    </xf>
    <xf numFmtId="0" fontId="28" fillId="0" borderId="0" xfId="4" applyFont="1">
      <alignment horizontal="left" vertical="center" wrapText="1"/>
    </xf>
    <xf numFmtId="0" fontId="28" fillId="0" borderId="0" xfId="0" applyFont="1" applyAlignment="1">
      <alignment horizontal="center" vertical="center" wrapText="1"/>
    </xf>
    <xf numFmtId="0" fontId="32" fillId="6" borderId="0" xfId="0" applyFont="1" applyFill="1" applyAlignment="1">
      <alignment horizontal="left"/>
    </xf>
    <xf numFmtId="0" fontId="32" fillId="0" borderId="0" xfId="0" applyFont="1" applyAlignment="1">
      <alignment horizontal="left"/>
    </xf>
    <xf numFmtId="0" fontId="33" fillId="6" borderId="0" xfId="4" applyFont="1" applyFill="1" applyAlignment="1">
      <alignment horizontal="center" vertical="center" wrapText="1"/>
    </xf>
    <xf numFmtId="0" fontId="24" fillId="6" borderId="0" xfId="0" applyFont="1" applyFill="1">
      <alignment vertical="center"/>
    </xf>
    <xf numFmtId="0" fontId="33" fillId="6" borderId="0" xfId="4" applyFont="1" applyFill="1">
      <alignment horizontal="left" vertical="center" wrapText="1"/>
    </xf>
    <xf numFmtId="0" fontId="28" fillId="6" borderId="0" xfId="4" applyFont="1" applyFill="1">
      <alignment horizontal="left" vertical="center" wrapText="1"/>
    </xf>
    <xf numFmtId="0" fontId="24" fillId="0" borderId="0" xfId="0" applyFont="1" applyAlignment="1">
      <alignment horizontal="center" vertical="center" wrapText="1"/>
    </xf>
    <xf numFmtId="0" fontId="28" fillId="6" borderId="0" xfId="4" applyFont="1" applyFill="1" applyProtection="1">
      <alignment horizontal="left" vertical="center" wrapText="1"/>
      <protection locked="0"/>
    </xf>
    <xf numFmtId="0" fontId="27" fillId="6" borderId="0" xfId="3" applyFont="1" applyFill="1">
      <alignment horizontal="left" vertical="center"/>
    </xf>
    <xf numFmtId="0" fontId="34" fillId="0" borderId="0" xfId="0" applyFont="1" applyAlignment="1">
      <alignment horizontal="center" vertical="center"/>
    </xf>
    <xf numFmtId="0" fontId="24" fillId="0" borderId="0" xfId="0" applyFont="1" applyAlignment="1">
      <alignment horizontal="left" wrapText="1"/>
    </xf>
    <xf numFmtId="0" fontId="24" fillId="0" borderId="0" xfId="0" applyFont="1" applyAlignment="1"/>
    <xf numFmtId="0" fontId="33" fillId="0" borderId="0" xfId="0" applyFont="1" applyAlignment="1">
      <alignment horizontal="left" vertical="center"/>
    </xf>
    <xf numFmtId="0" fontId="33" fillId="3" borderId="0" xfId="0" applyFont="1" applyFill="1" applyAlignment="1">
      <alignment horizontal="center" vertical="center"/>
    </xf>
    <xf numFmtId="0" fontId="33" fillId="6" borderId="0" xfId="0" applyFont="1" applyFill="1" applyAlignment="1">
      <alignment horizontal="center" vertical="center"/>
    </xf>
    <xf numFmtId="0" fontId="33" fillId="3" borderId="0" xfId="4" applyFont="1" applyFill="1" applyAlignment="1">
      <alignment horizontal="center" vertical="center" wrapText="1"/>
    </xf>
    <xf numFmtId="0" fontId="25" fillId="0" borderId="0" xfId="0" applyFont="1" applyAlignment="1">
      <alignment horizontal="left"/>
    </xf>
    <xf numFmtId="0" fontId="35" fillId="4" borderId="0" xfId="0" applyFont="1" applyFill="1" applyAlignment="1">
      <alignment horizontal="center" vertical="center"/>
    </xf>
    <xf numFmtId="0" fontId="35" fillId="6" borderId="0" xfId="0" applyFont="1" applyFill="1" applyAlignment="1">
      <alignment horizontal="center" vertical="center"/>
    </xf>
    <xf numFmtId="0" fontId="35" fillId="4" borderId="0" xfId="4" applyFont="1" applyFill="1" applyAlignment="1">
      <alignment horizontal="center" wrapText="1"/>
    </xf>
    <xf numFmtId="0" fontId="33" fillId="5" borderId="0" xfId="4" applyFont="1" applyFill="1" applyAlignment="1">
      <alignment horizontal="center" vertical="center" wrapText="1"/>
    </xf>
    <xf numFmtId="0" fontId="33" fillId="12" borderId="0" xfId="4" applyFont="1" applyFill="1" applyAlignment="1">
      <alignment horizontal="center" vertical="center" wrapText="1"/>
    </xf>
    <xf numFmtId="0" fontId="28" fillId="6" borderId="0" xfId="4" applyFont="1" applyFill="1" applyAlignment="1">
      <alignment vertical="center" wrapText="1"/>
    </xf>
    <xf numFmtId="0" fontId="28" fillId="6" borderId="0" xfId="4" applyFont="1" applyFill="1" applyAlignment="1">
      <alignment vertical="center"/>
    </xf>
    <xf numFmtId="0" fontId="24" fillId="6" borderId="0" xfId="0" applyFont="1" applyFill="1" applyAlignment="1">
      <alignment horizontal="left" vertical="center"/>
    </xf>
    <xf numFmtId="0" fontId="24" fillId="0" borderId="0" xfId="0" applyFont="1" applyAlignment="1">
      <alignment horizontal="left" vertical="center"/>
    </xf>
    <xf numFmtId="0" fontId="35" fillId="6" borderId="0" xfId="4" applyFont="1" applyFill="1" applyAlignment="1">
      <alignment horizontal="center" vertical="center" wrapText="1"/>
    </xf>
    <xf numFmtId="0" fontId="28" fillId="6" borderId="0" xfId="4" applyFont="1" applyFill="1" applyAlignment="1">
      <alignment horizontal="left" vertical="center"/>
    </xf>
    <xf numFmtId="0" fontId="24" fillId="6" borderId="0" xfId="0" applyFont="1" applyFill="1" applyAlignment="1">
      <alignment horizontal="left" wrapText="1"/>
    </xf>
    <xf numFmtId="0" fontId="38" fillId="0" borderId="0" xfId="0" applyFont="1">
      <alignment vertical="center"/>
    </xf>
    <xf numFmtId="0" fontId="24" fillId="6" borderId="0" xfId="0" applyFont="1" applyFill="1" applyAlignment="1">
      <alignment horizontal="left" vertical="center" wrapText="1"/>
    </xf>
    <xf numFmtId="0" fontId="24" fillId="0" borderId="0" xfId="0" applyFont="1" applyAlignment="1">
      <alignment horizontal="left" vertical="center" wrapText="1"/>
    </xf>
    <xf numFmtId="0" fontId="35" fillId="6" borderId="0" xfId="4" applyFont="1" applyFill="1" applyAlignment="1">
      <alignment vertical="center" wrapText="1"/>
    </xf>
    <xf numFmtId="0" fontId="28" fillId="6" borderId="0" xfId="0" applyFont="1" applyFill="1" applyAlignment="1">
      <alignment horizontal="left"/>
    </xf>
    <xf numFmtId="0" fontId="28" fillId="0" borderId="0" xfId="0" applyFont="1" applyAlignment="1">
      <alignment horizontal="left"/>
    </xf>
    <xf numFmtId="0" fontId="24" fillId="6" borderId="0" xfId="0" applyFont="1" applyFill="1" applyAlignment="1">
      <alignment wrapText="1"/>
    </xf>
    <xf numFmtId="0" fontId="24" fillId="8" borderId="0" xfId="0" applyFont="1" applyFill="1">
      <alignment vertical="center"/>
    </xf>
    <xf numFmtId="0" fontId="24" fillId="6" borderId="0" xfId="0" applyFont="1" applyFill="1" applyAlignment="1">
      <alignment vertical="center" wrapText="1"/>
    </xf>
    <xf numFmtId="0" fontId="24" fillId="0" borderId="0" xfId="0" applyFont="1" applyAlignment="1">
      <alignment wrapText="1"/>
    </xf>
    <xf numFmtId="0" fontId="24" fillId="12" borderId="0" xfId="5" applyFont="1" applyFill="1" applyAlignment="1">
      <alignment horizontal="left" vertical="center"/>
    </xf>
    <xf numFmtId="0" fontId="27" fillId="0" borderId="0" xfId="3" applyFont="1" applyAlignment="1">
      <alignment horizontal="left" vertical="center" wrapText="1"/>
    </xf>
    <xf numFmtId="0" fontId="35" fillId="4" borderId="0" xfId="4" applyFont="1" applyFill="1" applyAlignment="1">
      <alignment horizontal="center" vertical="center" wrapText="1"/>
    </xf>
    <xf numFmtId="0" fontId="41" fillId="6" borderId="0" xfId="0" applyFont="1" applyFill="1" applyAlignment="1">
      <alignment horizontal="left" vertical="top"/>
    </xf>
    <xf numFmtId="0" fontId="42" fillId="6" borderId="0" xfId="0" applyFont="1" applyFill="1" applyAlignment="1">
      <alignment horizontal="center" vertical="top"/>
    </xf>
    <xf numFmtId="0" fontId="42" fillId="0" borderId="0" xfId="0" applyFont="1" applyAlignment="1">
      <alignment horizontal="center" vertical="top"/>
    </xf>
    <xf numFmtId="0" fontId="41" fillId="6" borderId="0" xfId="0" applyFont="1" applyFill="1" applyAlignment="1">
      <alignment horizontal="center" vertical="center"/>
    </xf>
    <xf numFmtId="0" fontId="24" fillId="6" borderId="0" xfId="0" applyFont="1" applyFill="1" applyAlignment="1">
      <alignment horizontal="left" vertical="top" wrapText="1"/>
    </xf>
    <xf numFmtId="0" fontId="24" fillId="0" borderId="0" xfId="0" applyFont="1" applyAlignment="1">
      <alignment horizontal="left" vertical="top" wrapText="1"/>
    </xf>
    <xf numFmtId="0" fontId="42" fillId="6" borderId="0" xfId="0" applyFont="1" applyFill="1" applyAlignment="1">
      <alignment horizontal="center" vertical="center"/>
    </xf>
    <xf numFmtId="0" fontId="42" fillId="6" borderId="0" xfId="0" applyFont="1" applyFill="1" applyAlignment="1">
      <alignment vertical="top"/>
    </xf>
    <xf numFmtId="0" fontId="42" fillId="0" borderId="0" xfId="0" applyFont="1" applyAlignment="1">
      <alignment horizontal="center" vertical="center"/>
    </xf>
    <xf numFmtId="0" fontId="24" fillId="0" borderId="0" xfId="0" applyFont="1" applyAlignment="1">
      <alignment vertical="center" wrapText="1"/>
    </xf>
    <xf numFmtId="0" fontId="29" fillId="5" borderId="0" xfId="1" applyFont="1" applyFill="1">
      <alignment horizontal="center" vertical="center"/>
    </xf>
    <xf numFmtId="0" fontId="44" fillId="0" borderId="0" xfId="1" applyFont="1" applyFill="1" applyAlignment="1">
      <alignment vertical="center"/>
    </xf>
    <xf numFmtId="0" fontId="45" fillId="0" borderId="0" xfId="1" applyFont="1" applyAlignment="1">
      <alignment vertical="center"/>
    </xf>
    <xf numFmtId="0" fontId="46" fillId="0" borderId="0" xfId="1" applyFont="1" applyFill="1" applyAlignment="1">
      <alignment vertical="center" wrapText="1"/>
    </xf>
    <xf numFmtId="0" fontId="47" fillId="0" borderId="0" xfId="0" applyFont="1">
      <alignment vertical="center"/>
    </xf>
    <xf numFmtId="0" fontId="29" fillId="0" borderId="0" xfId="1" applyFont="1" applyFill="1" applyAlignment="1">
      <alignment horizontal="center" vertical="center" wrapText="1"/>
    </xf>
    <xf numFmtId="0" fontId="43" fillId="5" borderId="0" xfId="26" applyFont="1" applyAlignment="1">
      <alignment horizontal="center" vertical="center" wrapText="1"/>
    </xf>
    <xf numFmtId="0" fontId="48" fillId="0" borderId="0" xfId="1" applyFont="1" applyFill="1" applyAlignment="1">
      <alignment vertical="center"/>
    </xf>
    <xf numFmtId="0" fontId="29" fillId="0" borderId="0" xfId="1" applyFont="1" applyFill="1" applyAlignment="1">
      <alignment vertical="center" wrapText="1"/>
    </xf>
    <xf numFmtId="0" fontId="38" fillId="0" borderId="0" xfId="1" applyFont="1" applyFill="1" applyAlignment="1">
      <alignment vertical="center"/>
    </xf>
    <xf numFmtId="0" fontId="24" fillId="3" borderId="0" xfId="0" applyFont="1" applyFill="1">
      <alignment vertical="center"/>
    </xf>
    <xf numFmtId="0" fontId="26" fillId="3" borderId="0" xfId="2" applyFont="1" applyFill="1" applyAlignment="1">
      <alignment horizontal="center" vertical="center"/>
    </xf>
    <xf numFmtId="0" fontId="50" fillId="3" borderId="0" xfId="2" applyFont="1" applyFill="1">
      <alignment horizontal="left" vertical="center"/>
    </xf>
    <xf numFmtId="0" fontId="26" fillId="3" borderId="0" xfId="2" applyFont="1" applyFill="1">
      <alignment horizontal="left" vertical="center"/>
    </xf>
    <xf numFmtId="0" fontId="25" fillId="6" borderId="0" xfId="0" applyFont="1" applyFill="1">
      <alignment vertical="center"/>
    </xf>
    <xf numFmtId="0" fontId="24" fillId="6" borderId="0" xfId="0" applyFont="1" applyFill="1" applyAlignment="1">
      <alignment horizontal="center"/>
    </xf>
    <xf numFmtId="0" fontId="24" fillId="8" borderId="0" xfId="25" applyFont="1">
      <alignment horizontal="center" vertical="center"/>
    </xf>
    <xf numFmtId="0" fontId="24" fillId="6" borderId="0" xfId="25" applyFont="1" applyFill="1" applyAlignment="1">
      <alignment vertical="center"/>
    </xf>
    <xf numFmtId="0" fontId="28" fillId="6" borderId="0" xfId="4" applyFont="1" applyFill="1" applyAlignment="1">
      <alignment horizontal="center" vertical="center" wrapText="1"/>
    </xf>
    <xf numFmtId="0" fontId="52" fillId="0" borderId="0" xfId="5" applyFont="1">
      <alignment horizontal="center" vertical="center"/>
    </xf>
    <xf numFmtId="0" fontId="24" fillId="6" borderId="0" xfId="0" applyFont="1" applyFill="1" applyAlignment="1">
      <alignment horizontal="left"/>
    </xf>
    <xf numFmtId="0" fontId="28" fillId="6" borderId="0" xfId="4" applyFont="1" applyFill="1" applyAlignment="1">
      <alignment horizontal="center" vertical="center"/>
    </xf>
    <xf numFmtId="0" fontId="53" fillId="6" borderId="0" xfId="6" applyFont="1">
      <alignment horizontal="left" vertical="center"/>
    </xf>
    <xf numFmtId="0" fontId="24" fillId="6" borderId="58" xfId="0" applyFont="1" applyFill="1" applyBorder="1">
      <alignment vertical="center"/>
    </xf>
    <xf numFmtId="0" fontId="24" fillId="2" borderId="17" xfId="0" applyFont="1" applyFill="1" applyBorder="1">
      <alignment vertical="center"/>
    </xf>
    <xf numFmtId="0" fontId="24" fillId="2" borderId="18" xfId="0" applyFont="1" applyFill="1" applyBorder="1">
      <alignment vertical="center"/>
    </xf>
    <xf numFmtId="0" fontId="28" fillId="2" borderId="18" xfId="4" applyFont="1" applyFill="1" applyBorder="1">
      <alignment horizontal="left" vertical="center" wrapText="1"/>
    </xf>
    <xf numFmtId="0" fontId="28" fillId="2" borderId="59" xfId="4" applyFont="1" applyFill="1" applyBorder="1">
      <alignment horizontal="left" vertical="center" wrapText="1"/>
    </xf>
    <xf numFmtId="0" fontId="28" fillId="2" borderId="0" xfId="4" applyFont="1" applyFill="1">
      <alignment horizontal="left" vertical="center" wrapText="1"/>
    </xf>
    <xf numFmtId="0" fontId="28" fillId="2" borderId="60" xfId="4" applyFont="1" applyFill="1" applyBorder="1">
      <alignment horizontal="left" vertical="center" wrapText="1"/>
    </xf>
    <xf numFmtId="0" fontId="24" fillId="2" borderId="19" xfId="0" applyFont="1" applyFill="1" applyBorder="1">
      <alignment vertical="center"/>
    </xf>
    <xf numFmtId="0" fontId="32" fillId="2" borderId="0" xfId="10" applyFont="1" applyFill="1">
      <alignment horizontal="right" vertical="center"/>
    </xf>
    <xf numFmtId="0" fontId="24" fillId="2" borderId="0" xfId="8" applyFont="1" applyFill="1" applyAlignment="1">
      <alignment horizontal="left" vertical="top"/>
    </xf>
    <xf numFmtId="0" fontId="37" fillId="2" borderId="0" xfId="11" applyFont="1" applyFill="1">
      <alignment horizontal="right" vertical="center"/>
    </xf>
    <xf numFmtId="0" fontId="28" fillId="2" borderId="0" xfId="4" applyFont="1" applyFill="1" applyAlignment="1">
      <alignment horizontal="left" vertical="top"/>
    </xf>
    <xf numFmtId="0" fontId="54" fillId="2" borderId="0" xfId="12" applyFont="1" applyFill="1">
      <alignment horizontal="right" vertical="center"/>
    </xf>
    <xf numFmtId="0" fontId="25" fillId="2" borderId="0" xfId="13" applyFont="1" applyFill="1">
      <alignment horizontal="right" vertical="center"/>
    </xf>
    <xf numFmtId="0" fontId="24" fillId="2" borderId="20" xfId="0" applyFont="1" applyFill="1" applyBorder="1">
      <alignment vertical="center"/>
    </xf>
    <xf numFmtId="0" fontId="28" fillId="2" borderId="21" xfId="4" applyFont="1" applyFill="1" applyBorder="1" applyAlignment="1">
      <alignment horizontal="left" vertical="center"/>
    </xf>
    <xf numFmtId="0" fontId="28" fillId="2" borderId="21" xfId="4" applyFont="1" applyFill="1" applyBorder="1">
      <alignment horizontal="left" vertical="center" wrapText="1"/>
    </xf>
    <xf numFmtId="0" fontId="28" fillId="2" borderId="58" xfId="4" applyFont="1" applyFill="1" applyBorder="1">
      <alignment horizontal="left" vertical="center" wrapText="1"/>
    </xf>
    <xf numFmtId="0" fontId="28" fillId="2" borderId="61" xfId="4" applyFont="1" applyFill="1" applyBorder="1">
      <alignment horizontal="left" vertical="center" wrapText="1"/>
    </xf>
    <xf numFmtId="0" fontId="43" fillId="6" borderId="0" xfId="7" applyFont="1">
      <alignment horizontal="left" vertical="center"/>
    </xf>
    <xf numFmtId="0" fontId="24" fillId="12" borderId="0" xfId="27" applyFont="1">
      <alignment horizontal="center" vertical="center"/>
    </xf>
    <xf numFmtId="0" fontId="32" fillId="6" borderId="0" xfId="10" applyFont="1" applyFill="1">
      <alignment horizontal="right" vertical="center"/>
    </xf>
    <xf numFmtId="0" fontId="24" fillId="6" borderId="0" xfId="8" applyFont="1" applyFill="1">
      <alignment horizontal="left" vertical="center"/>
    </xf>
    <xf numFmtId="0" fontId="54" fillId="6" borderId="0" xfId="12" applyFont="1" applyFill="1">
      <alignment horizontal="right" vertical="center"/>
    </xf>
    <xf numFmtId="0" fontId="37" fillId="6" borderId="0" xfId="11" applyFont="1" applyFill="1">
      <alignment horizontal="right" vertical="center"/>
    </xf>
    <xf numFmtId="0" fontId="25" fillId="6" borderId="0" xfId="13" applyFont="1" applyFill="1">
      <alignment horizontal="right" vertical="center"/>
    </xf>
    <xf numFmtId="0" fontId="43" fillId="6" borderId="0" xfId="7" applyFont="1" applyAlignment="1">
      <alignment horizontal="left" vertical="center" wrapText="1"/>
    </xf>
    <xf numFmtId="0" fontId="55" fillId="6" borderId="0" xfId="7" applyFont="1">
      <alignment horizontal="left" vertical="center"/>
    </xf>
    <xf numFmtId="0" fontId="55" fillId="6" borderId="0" xfId="0" applyFont="1" applyFill="1">
      <alignment vertical="center"/>
    </xf>
    <xf numFmtId="0" fontId="57" fillId="6" borderId="0" xfId="0" applyFont="1" applyFill="1">
      <alignment vertical="center"/>
    </xf>
    <xf numFmtId="0" fontId="32" fillId="6" borderId="0" xfId="10" applyFont="1" applyFill="1" applyAlignment="1">
      <alignment horizontal="right" vertical="top"/>
    </xf>
    <xf numFmtId="0" fontId="24" fillId="6" borderId="0" xfId="0" applyFont="1" applyFill="1" applyAlignment="1">
      <alignment vertical="top" wrapText="1"/>
    </xf>
    <xf numFmtId="0" fontId="28" fillId="12" borderId="0" xfId="1" applyFont="1" applyFill="1" applyBorder="1">
      <alignment horizontal="center" vertical="center"/>
    </xf>
    <xf numFmtId="0" fontId="24" fillId="6" borderId="0" xfId="0" applyFont="1" applyFill="1" applyAlignment="1">
      <alignment horizontal="right" vertical="top" wrapText="1"/>
    </xf>
    <xf numFmtId="0" fontId="24" fillId="6" borderId="0" xfId="0" applyFont="1" applyFill="1" applyAlignment="1">
      <alignment horizontal="center" wrapText="1"/>
    </xf>
    <xf numFmtId="0" fontId="58" fillId="6" borderId="0" xfId="0" applyFont="1" applyFill="1" applyAlignment="1">
      <alignment vertical="top"/>
    </xf>
    <xf numFmtId="0" fontId="54" fillId="6" borderId="0" xfId="12" applyFont="1" applyFill="1" applyAlignment="1">
      <alignment horizontal="right" vertical="top"/>
    </xf>
    <xf numFmtId="0" fontId="24" fillId="6" borderId="0" xfId="0" applyFont="1" applyFill="1" applyAlignment="1">
      <alignment horizontal="center" vertical="top" wrapText="1"/>
    </xf>
    <xf numFmtId="0" fontId="59" fillId="6" borderId="0" xfId="0" applyFont="1" applyFill="1">
      <alignment vertical="center"/>
    </xf>
    <xf numFmtId="0" fontId="37" fillId="6" borderId="0" xfId="11" applyFont="1" applyFill="1" applyAlignment="1">
      <alignment horizontal="right" vertical="top"/>
    </xf>
    <xf numFmtId="0" fontId="28" fillId="8" borderId="0" xfId="1" applyFont="1" applyFill="1">
      <alignment horizontal="center" vertical="center"/>
    </xf>
    <xf numFmtId="0" fontId="33" fillId="6" borderId="0" xfId="4" applyFont="1" applyFill="1" applyAlignment="1">
      <alignment horizontal="left" vertical="center"/>
    </xf>
    <xf numFmtId="0" fontId="32" fillId="6" borderId="0" xfId="10" applyFont="1" applyFill="1" applyAlignment="1">
      <alignment horizontal="left" vertical="top"/>
    </xf>
    <xf numFmtId="0" fontId="54" fillId="6" borderId="0" xfId="12" applyFont="1" applyFill="1" applyAlignment="1">
      <alignment horizontal="left" vertical="top"/>
    </xf>
    <xf numFmtId="0" fontId="28" fillId="6" borderId="0" xfId="4" applyFont="1" applyFill="1" applyAlignment="1">
      <alignment horizontal="left" vertical="top"/>
    </xf>
    <xf numFmtId="0" fontId="60" fillId="6" borderId="0" xfId="0" applyFont="1" applyFill="1" applyAlignment="1">
      <alignment horizontal="right" vertical="center"/>
    </xf>
    <xf numFmtId="0" fontId="29" fillId="6" borderId="0" xfId="1" applyFont="1" applyFill="1" applyAlignment="1">
      <alignment horizontal="right" vertical="top" wrapText="1"/>
    </xf>
    <xf numFmtId="0" fontId="29" fillId="6" borderId="0" xfId="1" applyFont="1" applyFill="1" applyBorder="1" applyAlignment="1">
      <alignment horizontal="right" vertical="top" wrapText="1"/>
    </xf>
    <xf numFmtId="0" fontId="62" fillId="6" borderId="0" xfId="0" applyFont="1" applyFill="1" applyAlignment="1">
      <alignment horizontal="center" vertical="center"/>
    </xf>
    <xf numFmtId="0" fontId="39" fillId="6" borderId="0" xfId="13" applyFont="1" applyFill="1">
      <alignment horizontal="right" vertical="center"/>
    </xf>
    <xf numFmtId="0" fontId="53" fillId="6" borderId="0" xfId="0" applyFont="1" applyFill="1">
      <alignment vertical="center"/>
    </xf>
    <xf numFmtId="0" fontId="43" fillId="6" borderId="0" xfId="0" applyFont="1" applyFill="1" applyAlignment="1">
      <alignment wrapText="1"/>
    </xf>
    <xf numFmtId="0" fontId="58" fillId="6" borderId="0" xfId="0" applyFont="1" applyFill="1">
      <alignment vertical="center"/>
    </xf>
    <xf numFmtId="0" fontId="63" fillId="6" borderId="0" xfId="0" applyFont="1" applyFill="1">
      <alignment vertical="center"/>
    </xf>
    <xf numFmtId="0" fontId="43" fillId="6" borderId="0" xfId="0" applyFont="1" applyFill="1" applyAlignment="1">
      <alignment vertical="center" wrapText="1"/>
    </xf>
    <xf numFmtId="0" fontId="65" fillId="3" borderId="0" xfId="0" applyFont="1" applyFill="1">
      <alignment vertical="center"/>
    </xf>
    <xf numFmtId="0" fontId="53" fillId="0" borderId="0" xfId="6" applyFont="1" applyFill="1">
      <alignment horizontal="left" vertical="center"/>
    </xf>
    <xf numFmtId="0" fontId="53" fillId="6" borderId="0" xfId="6" applyFont="1" applyAlignment="1">
      <alignment vertical="center"/>
    </xf>
    <xf numFmtId="0" fontId="43" fillId="6" borderId="0" xfId="7" applyFont="1" applyAlignment="1">
      <alignment vertical="center" wrapText="1"/>
    </xf>
    <xf numFmtId="0" fontId="24" fillId="3" borderId="0" xfId="0" applyFont="1" applyFill="1" applyAlignment="1">
      <alignment horizontal="center"/>
    </xf>
    <xf numFmtId="0" fontId="66" fillId="3" borderId="0" xfId="0" applyFont="1" applyFill="1">
      <alignment vertical="center"/>
    </xf>
    <xf numFmtId="0" fontId="50" fillId="3" borderId="0" xfId="0" applyFont="1" applyFill="1">
      <alignment vertical="center"/>
    </xf>
    <xf numFmtId="0" fontId="24" fillId="6" borderId="0" xfId="8" applyFont="1" applyFill="1" applyAlignment="1">
      <alignment vertical="center" wrapText="1"/>
    </xf>
    <xf numFmtId="0" fontId="24" fillId="6" borderId="0" xfId="0" applyFont="1" applyFill="1" applyAlignment="1">
      <alignment horizontal="center" vertical="center"/>
    </xf>
    <xf numFmtId="0" fontId="24" fillId="2" borderId="22" xfId="0" applyFont="1" applyFill="1" applyBorder="1">
      <alignment vertical="center"/>
    </xf>
    <xf numFmtId="0" fontId="24" fillId="2" borderId="23" xfId="0" applyFont="1" applyFill="1" applyBorder="1">
      <alignment vertical="center"/>
    </xf>
    <xf numFmtId="0" fontId="28" fillId="2" borderId="23" xfId="4" applyFont="1" applyFill="1" applyBorder="1" applyAlignment="1">
      <alignment vertical="center" wrapText="1"/>
    </xf>
    <xf numFmtId="0" fontId="24" fillId="2" borderId="23" xfId="0" applyFont="1" applyFill="1" applyBorder="1" applyAlignment="1">
      <alignment wrapText="1"/>
    </xf>
    <xf numFmtId="0" fontId="24" fillId="2" borderId="24" xfId="0" applyFont="1" applyFill="1" applyBorder="1" applyAlignment="1">
      <alignment wrapText="1"/>
    </xf>
    <xf numFmtId="0" fontId="28" fillId="2" borderId="25" xfId="4" applyFont="1" applyFill="1" applyBorder="1" applyAlignment="1">
      <alignment vertical="center" wrapText="1"/>
    </xf>
    <xf numFmtId="0" fontId="24" fillId="2" borderId="26" xfId="0" applyFont="1" applyFill="1" applyBorder="1">
      <alignment vertical="center"/>
    </xf>
    <xf numFmtId="0" fontId="67" fillId="6" borderId="0" xfId="1" applyFont="1" applyFill="1" applyAlignment="1">
      <alignment horizontal="right"/>
    </xf>
    <xf numFmtId="0" fontId="59" fillId="2" borderId="25" xfId="0" applyFont="1" applyFill="1" applyBorder="1">
      <alignment vertical="center"/>
    </xf>
    <xf numFmtId="0" fontId="37" fillId="2" borderId="0" xfId="20" applyFont="1">
      <alignment horizontal="right" vertical="center"/>
    </xf>
    <xf numFmtId="0" fontId="28" fillId="2" borderId="0" xfId="4" applyFont="1" applyFill="1" applyAlignment="1">
      <alignment horizontal="left" vertical="center"/>
    </xf>
    <xf numFmtId="0" fontId="24" fillId="2" borderId="0" xfId="0" applyFont="1" applyFill="1">
      <alignment vertical="center"/>
    </xf>
    <xf numFmtId="0" fontId="58" fillId="2" borderId="25" xfId="0" applyFont="1" applyFill="1" applyBorder="1">
      <alignment vertical="center"/>
    </xf>
    <xf numFmtId="0" fontId="54" fillId="0" borderId="0" xfId="12" applyFont="1">
      <alignment horizontal="right" vertical="center"/>
    </xf>
    <xf numFmtId="0" fontId="57" fillId="2" borderId="25" xfId="0" applyFont="1" applyFill="1" applyBorder="1">
      <alignment vertical="center"/>
    </xf>
    <xf numFmtId="0" fontId="32" fillId="2" borderId="0" xfId="21" applyFont="1">
      <alignment horizontal="right" vertical="center"/>
    </xf>
    <xf numFmtId="0" fontId="33" fillId="2" borderId="25" xfId="0" applyFont="1" applyFill="1" applyBorder="1">
      <alignment vertical="center"/>
    </xf>
    <xf numFmtId="0" fontId="68" fillId="2" borderId="0" xfId="0" applyFont="1" applyFill="1" applyAlignment="1">
      <alignment wrapText="1"/>
    </xf>
    <xf numFmtId="0" fontId="24" fillId="2" borderId="25" xfId="0" applyFont="1" applyFill="1" applyBorder="1">
      <alignment vertical="center"/>
    </xf>
    <xf numFmtId="0" fontId="68" fillId="2" borderId="26" xfId="0" applyFont="1" applyFill="1" applyBorder="1" applyAlignment="1">
      <alignment wrapText="1"/>
    </xf>
    <xf numFmtId="0" fontId="68" fillId="6" borderId="0" xfId="0" applyFont="1" applyFill="1" applyAlignment="1">
      <alignment wrapText="1"/>
    </xf>
    <xf numFmtId="0" fontId="68" fillId="2" borderId="25" xfId="0" applyFont="1" applyFill="1" applyBorder="1" applyAlignment="1">
      <alignment wrapText="1"/>
    </xf>
    <xf numFmtId="0" fontId="63" fillId="2" borderId="27" xfId="0" applyFont="1" applyFill="1" applyBorder="1">
      <alignment vertical="center"/>
    </xf>
    <xf numFmtId="0" fontId="24" fillId="2" borderId="28" xfId="0" applyFont="1" applyFill="1" applyBorder="1">
      <alignment vertical="center"/>
    </xf>
    <xf numFmtId="0" fontId="24" fillId="2" borderId="29" xfId="0" applyFont="1" applyFill="1" applyBorder="1">
      <alignment vertical="center"/>
    </xf>
    <xf numFmtId="0" fontId="50" fillId="3" borderId="0" xfId="2" applyFont="1" applyFill="1" applyAlignment="1">
      <alignment vertical="center"/>
    </xf>
    <xf numFmtId="0" fontId="26" fillId="3" borderId="0" xfId="2" applyFont="1" applyFill="1" applyAlignment="1">
      <alignment vertical="center"/>
    </xf>
    <xf numFmtId="0" fontId="29" fillId="6" borderId="0" xfId="1" applyFont="1" applyFill="1" applyAlignment="1">
      <alignment vertical="center"/>
    </xf>
    <xf numFmtId="0" fontId="37" fillId="6" borderId="0" xfId="20" applyFont="1" applyFill="1">
      <alignment horizontal="right" vertical="center"/>
    </xf>
    <xf numFmtId="0" fontId="32" fillId="6" borderId="0" xfId="21" applyFont="1" applyFill="1">
      <alignment horizontal="right" vertical="center"/>
    </xf>
    <xf numFmtId="0" fontId="33" fillId="6" borderId="0" xfId="0" applyFont="1" applyFill="1">
      <alignment vertical="center"/>
    </xf>
    <xf numFmtId="0" fontId="29" fillId="6" borderId="0" xfId="1" applyFont="1" applyFill="1" applyAlignment="1"/>
    <xf numFmtId="0" fontId="29" fillId="6" borderId="0" xfId="1" applyFont="1" applyFill="1" applyBorder="1" applyAlignment="1">
      <alignment vertical="center"/>
    </xf>
    <xf numFmtId="0" fontId="29" fillId="6" borderId="0" xfId="1" applyFont="1" applyFill="1" applyBorder="1">
      <alignment horizontal="center" vertical="center"/>
    </xf>
    <xf numFmtId="0" fontId="43" fillId="6" borderId="0" xfId="7" applyFont="1" applyAlignment="1">
      <alignment vertical="center"/>
    </xf>
    <xf numFmtId="0" fontId="29" fillId="6" borderId="0" xfId="1" applyFont="1" applyFill="1" applyBorder="1" applyAlignment="1"/>
    <xf numFmtId="0" fontId="71" fillId="6" borderId="0" xfId="1" applyFont="1" applyFill="1" applyBorder="1" applyAlignment="1">
      <alignment horizontal="right"/>
    </xf>
    <xf numFmtId="0" fontId="71" fillId="6" borderId="0" xfId="1" applyFont="1" applyFill="1" applyAlignment="1">
      <alignment horizontal="right"/>
    </xf>
    <xf numFmtId="0" fontId="66" fillId="3" borderId="0" xfId="0" applyFont="1" applyFill="1" applyAlignment="1">
      <alignment horizontal="center" vertical="center"/>
    </xf>
    <xf numFmtId="0" fontId="39" fillId="2" borderId="0" xfId="13" applyFont="1" applyFill="1">
      <alignment horizontal="right" vertical="center"/>
    </xf>
    <xf numFmtId="0" fontId="27" fillId="3" borderId="0" xfId="3" applyFont="1" applyFill="1">
      <alignment horizontal="left" vertical="center"/>
    </xf>
    <xf numFmtId="0" fontId="27" fillId="3" borderId="0" xfId="3" applyFont="1" applyFill="1" applyAlignment="1">
      <alignment vertical="center"/>
    </xf>
    <xf numFmtId="0" fontId="29" fillId="6" borderId="0" xfId="1" applyFont="1" applyFill="1" applyAlignment="1">
      <alignment horizontal="right"/>
    </xf>
    <xf numFmtId="0" fontId="29" fillId="0" borderId="0" xfId="1" applyFont="1" applyFill="1">
      <alignment horizontal="center" vertical="center"/>
    </xf>
    <xf numFmtId="0" fontId="29" fillId="0" borderId="0" xfId="1" applyFont="1" applyFill="1" applyAlignment="1"/>
    <xf numFmtId="0" fontId="29" fillId="6" borderId="0" xfId="1" applyFont="1" applyFill="1">
      <alignment horizontal="center" vertical="center"/>
    </xf>
    <xf numFmtId="0" fontId="24" fillId="0" borderId="0" xfId="0" applyFont="1" applyAlignment="1">
      <alignment horizontal="center" vertical="center"/>
    </xf>
    <xf numFmtId="0" fontId="24" fillId="4" borderId="0" xfId="0" applyFont="1" applyFill="1">
      <alignment vertical="center"/>
    </xf>
    <xf numFmtId="0" fontId="24" fillId="4" borderId="0" xfId="0" applyFont="1" applyFill="1" applyAlignment="1">
      <alignment horizontal="center" vertical="center"/>
    </xf>
    <xf numFmtId="0" fontId="74" fillId="0" borderId="0" xfId="0" applyFont="1">
      <alignment vertical="center"/>
    </xf>
    <xf numFmtId="0" fontId="74" fillId="4" borderId="0" xfId="0" applyFont="1" applyFill="1" applyAlignment="1">
      <alignment horizontal="center" vertical="center"/>
    </xf>
    <xf numFmtId="0" fontId="35" fillId="4" borderId="0" xfId="0" applyFont="1" applyFill="1">
      <alignment vertical="center"/>
    </xf>
    <xf numFmtId="0" fontId="66" fillId="4" borderId="0" xfId="2" applyFont="1" applyFill="1">
      <alignment horizontal="left" vertical="center"/>
    </xf>
    <xf numFmtId="0" fontId="74" fillId="4" borderId="0" xfId="0" applyFont="1" applyFill="1">
      <alignment vertical="center"/>
    </xf>
    <xf numFmtId="0" fontId="74" fillId="0" borderId="0" xfId="0" applyFont="1" applyAlignment="1">
      <alignment horizontal="center" vertical="center"/>
    </xf>
    <xf numFmtId="0" fontId="35" fillId="0" borderId="0" xfId="0" applyFont="1">
      <alignment vertical="center"/>
    </xf>
    <xf numFmtId="0" fontId="66" fillId="0" borderId="0" xfId="2" applyFont="1" applyFill="1">
      <alignment horizontal="left" vertical="center"/>
    </xf>
    <xf numFmtId="0" fontId="28" fillId="3" borderId="0" xfId="4" applyFont="1" applyFill="1">
      <alignment horizontal="left" vertical="center" wrapText="1"/>
    </xf>
    <xf numFmtId="0" fontId="28" fillId="0" borderId="0" xfId="4" applyFont="1" applyAlignment="1">
      <alignment horizontal="center" vertical="center" wrapText="1"/>
    </xf>
    <xf numFmtId="0" fontId="25" fillId="3" borderId="0" xfId="0" applyFont="1" applyFill="1">
      <alignment vertical="center"/>
    </xf>
    <xf numFmtId="0" fontId="65" fillId="3" borderId="0" xfId="3" applyFont="1" applyFill="1">
      <alignment horizontal="left" vertical="center"/>
    </xf>
    <xf numFmtId="0" fontId="24" fillId="3" borderId="0" xfId="0" applyFont="1" applyFill="1" applyAlignment="1">
      <alignment horizontal="center" vertical="center"/>
    </xf>
    <xf numFmtId="0" fontId="75" fillId="0" borderId="0" xfId="0" applyFont="1">
      <alignment vertical="center"/>
    </xf>
    <xf numFmtId="0" fontId="76" fillId="0" borderId="0" xfId="0" applyFont="1" applyAlignment="1">
      <alignment horizontal="center" vertical="center"/>
    </xf>
    <xf numFmtId="0" fontId="76" fillId="0" borderId="0" xfId="0" applyFont="1">
      <alignment vertical="center"/>
    </xf>
    <xf numFmtId="0" fontId="24" fillId="0" borderId="30" xfId="0" applyFont="1" applyBorder="1">
      <alignment vertical="center"/>
    </xf>
    <xf numFmtId="0" fontId="75" fillId="0" borderId="54" xfId="14" applyFont="1" applyFill="1" applyBorder="1">
      <alignment horizontal="center" vertical="center"/>
    </xf>
    <xf numFmtId="0" fontId="75" fillId="0" borderId="70" xfId="14" applyFont="1" applyFill="1" applyBorder="1" applyAlignment="1">
      <alignment horizontal="centerContinuous" vertical="center"/>
    </xf>
    <xf numFmtId="0" fontId="75" fillId="0" borderId="62" xfId="14" applyFont="1" applyFill="1" applyBorder="1" applyAlignment="1">
      <alignment horizontal="centerContinuous" vertical="center"/>
    </xf>
    <xf numFmtId="0" fontId="75" fillId="0" borderId="62" xfId="14" applyFont="1" applyFill="1" applyBorder="1">
      <alignment horizontal="center" vertical="center"/>
    </xf>
    <xf numFmtId="0" fontId="38" fillId="0" borderId="0" xfId="0" applyFont="1" applyAlignment="1">
      <alignment vertical="top"/>
    </xf>
    <xf numFmtId="0" fontId="75" fillId="0" borderId="0" xfId="14" applyFont="1" applyFill="1" applyBorder="1">
      <alignment horizontal="center" vertical="center"/>
    </xf>
    <xf numFmtId="0" fontId="75" fillId="0" borderId="0" xfId="14" applyFont="1" applyFill="1" applyBorder="1" applyAlignment="1">
      <alignment horizontal="centerContinuous" vertical="center"/>
    </xf>
    <xf numFmtId="0" fontId="76" fillId="0" borderId="36" xfId="0" applyFont="1" applyBorder="1" applyAlignment="1">
      <alignment horizontal="center" vertical="center"/>
    </xf>
    <xf numFmtId="0" fontId="76" fillId="0" borderId="80" xfId="22" applyFont="1" applyBorder="1">
      <alignment vertical="center"/>
    </xf>
    <xf numFmtId="0" fontId="76" fillId="0" borderId="116" xfId="0" applyFont="1" applyBorder="1" applyAlignment="1">
      <alignment horizontal="center" vertical="center"/>
    </xf>
    <xf numFmtId="0" fontId="76" fillId="0" borderId="31" xfId="0" applyFont="1" applyBorder="1" applyAlignment="1">
      <alignment horizontal="center" vertical="center"/>
    </xf>
    <xf numFmtId="0" fontId="76" fillId="0" borderId="37" xfId="0" applyFont="1" applyBorder="1" applyAlignment="1">
      <alignment horizontal="center" vertical="center"/>
    </xf>
    <xf numFmtId="0" fontId="76" fillId="0" borderId="46" xfId="0" applyFont="1" applyBorder="1" applyAlignment="1">
      <alignment horizontal="center" vertical="center"/>
    </xf>
    <xf numFmtId="0" fontId="76" fillId="0" borderId="32" xfId="0" applyFont="1" applyBorder="1">
      <alignment vertical="center"/>
    </xf>
    <xf numFmtId="0" fontId="76" fillId="0" borderId="43" xfId="0" applyFont="1" applyBorder="1" applyAlignment="1">
      <alignment horizontal="center" vertical="center"/>
    </xf>
    <xf numFmtId="0" fontId="76" fillId="0" borderId="33" xfId="0" applyFont="1" applyBorder="1" applyAlignment="1">
      <alignment horizontal="center" vertical="center"/>
    </xf>
    <xf numFmtId="0" fontId="38" fillId="0" borderId="0" xfId="0" applyFont="1" applyAlignment="1">
      <alignment horizontal="centerContinuous" vertical="top"/>
    </xf>
    <xf numFmtId="0" fontId="76" fillId="0" borderId="56" xfId="0" applyFont="1" applyBorder="1" applyAlignment="1">
      <alignment horizontal="center" vertical="center"/>
    </xf>
    <xf numFmtId="0" fontId="76" fillId="0" borderId="52" xfId="0" applyFont="1" applyBorder="1">
      <alignment vertical="center"/>
    </xf>
    <xf numFmtId="0" fontId="76" fillId="0" borderId="55" xfId="0" applyFont="1" applyBorder="1" applyAlignment="1">
      <alignment horizontal="center" vertical="center"/>
    </xf>
    <xf numFmtId="0" fontId="76" fillId="0" borderId="53" xfId="0" applyFont="1" applyBorder="1" applyAlignment="1">
      <alignment horizontal="center" vertical="center"/>
    </xf>
    <xf numFmtId="0" fontId="76" fillId="0" borderId="35" xfId="0" applyFont="1" applyBorder="1">
      <alignment vertical="center"/>
    </xf>
    <xf numFmtId="0" fontId="76" fillId="0" borderId="30" xfId="0" applyFont="1" applyBorder="1" applyAlignment="1">
      <alignment horizontal="center" vertical="center"/>
    </xf>
    <xf numFmtId="0" fontId="76" fillId="0" borderId="122" xfId="0" applyFont="1" applyBorder="1" applyAlignment="1">
      <alignment horizontal="center" vertical="center"/>
    </xf>
    <xf numFmtId="0" fontId="76" fillId="0" borderId="45" xfId="0" applyFont="1" applyBorder="1" applyAlignment="1">
      <alignment horizontal="center" vertical="center"/>
    </xf>
    <xf numFmtId="0" fontId="76" fillId="0" borderId="82" xfId="0" applyFont="1" applyBorder="1">
      <alignment vertical="center"/>
    </xf>
    <xf numFmtId="0" fontId="76" fillId="0" borderId="34" xfId="0" applyFont="1" applyBorder="1">
      <alignment vertical="center"/>
    </xf>
    <xf numFmtId="0" fontId="76" fillId="0" borderId="57" xfId="0" applyFont="1" applyBorder="1" applyAlignment="1">
      <alignment horizontal="center" vertical="center"/>
    </xf>
    <xf numFmtId="0" fontId="76" fillId="0" borderId="54" xfId="0" applyFont="1" applyBorder="1">
      <alignment vertical="center"/>
    </xf>
    <xf numFmtId="0" fontId="76" fillId="0" borderId="63" xfId="0" applyFont="1" applyBorder="1" applyAlignment="1">
      <alignment horizontal="center" vertical="center"/>
    </xf>
    <xf numFmtId="0" fontId="76" fillId="0" borderId="62" xfId="0" applyFont="1" applyBorder="1" applyAlignment="1">
      <alignment horizontal="center" vertical="center"/>
    </xf>
    <xf numFmtId="0" fontId="77" fillId="0" borderId="0" xfId="0" applyFont="1">
      <alignment vertical="center"/>
    </xf>
    <xf numFmtId="0" fontId="77" fillId="0" borderId="0" xfId="0" applyFont="1" applyAlignment="1">
      <alignment horizontal="center" vertical="center"/>
    </xf>
    <xf numFmtId="0" fontId="73" fillId="0" borderId="0" xfId="0" applyFont="1">
      <alignment vertical="center"/>
    </xf>
    <xf numFmtId="0" fontId="75" fillId="0" borderId="69" xfId="14" applyFont="1" applyFill="1" applyBorder="1">
      <alignment horizontal="center" vertical="center"/>
    </xf>
    <xf numFmtId="0" fontId="73" fillId="0" borderId="0" xfId="14" applyFont="1" applyFill="1" applyBorder="1">
      <alignment horizontal="center" vertical="center"/>
    </xf>
    <xf numFmtId="0" fontId="76" fillId="0" borderId="36" xfId="0" applyFont="1" applyBorder="1">
      <alignment vertical="center"/>
    </xf>
    <xf numFmtId="0" fontId="76" fillId="0" borderId="81" xfId="0" applyFont="1" applyBorder="1">
      <alignment vertical="center"/>
    </xf>
    <xf numFmtId="0" fontId="76" fillId="0" borderId="46" xfId="0" applyFont="1" applyBorder="1">
      <alignment vertical="center"/>
    </xf>
    <xf numFmtId="0" fontId="76" fillId="0" borderId="44" xfId="0" applyFont="1" applyBorder="1">
      <alignment vertical="center"/>
    </xf>
    <xf numFmtId="0" fontId="76" fillId="0" borderId="40" xfId="0" applyFont="1" applyBorder="1">
      <alignment vertical="center"/>
    </xf>
    <xf numFmtId="0" fontId="76" fillId="0" borderId="41" xfId="0" applyFont="1" applyBorder="1" applyAlignment="1">
      <alignment horizontal="center" vertical="center"/>
    </xf>
    <xf numFmtId="0" fontId="76" fillId="0" borderId="42" xfId="0" applyFont="1" applyBorder="1" applyAlignment="1">
      <alignment horizontal="center" vertical="center"/>
    </xf>
    <xf numFmtId="0" fontId="76" fillId="0" borderId="45" xfId="0" applyFont="1" applyBorder="1">
      <alignment vertical="center"/>
    </xf>
    <xf numFmtId="0" fontId="76" fillId="0" borderId="56" xfId="0" applyFont="1" applyBorder="1">
      <alignment vertical="center"/>
    </xf>
    <xf numFmtId="0" fontId="76" fillId="0" borderId="57" xfId="0" applyFont="1" applyBorder="1">
      <alignment vertical="center"/>
    </xf>
    <xf numFmtId="0" fontId="78" fillId="0" borderId="0" xfId="0" applyFont="1">
      <alignment vertical="center"/>
    </xf>
    <xf numFmtId="0" fontId="78" fillId="0" borderId="0" xfId="0" applyFont="1" applyAlignment="1">
      <alignment horizontal="center" vertical="center"/>
    </xf>
    <xf numFmtId="0" fontId="36" fillId="0" borderId="0" xfId="9" applyFont="1" applyFill="1" applyAlignment="1">
      <alignment vertical="center"/>
    </xf>
    <xf numFmtId="0" fontId="36" fillId="4" borderId="0" xfId="0" applyFont="1" applyFill="1" applyAlignment="1">
      <alignment vertical="center" wrapText="1"/>
    </xf>
    <xf numFmtId="0" fontId="36" fillId="4" borderId="0" xfId="0" applyFont="1" applyFill="1" applyAlignment="1">
      <alignment horizontal="center" vertical="center" wrapText="1"/>
    </xf>
    <xf numFmtId="0" fontId="36" fillId="4" borderId="0" xfId="0" applyFont="1" applyFill="1">
      <alignment vertical="center"/>
    </xf>
    <xf numFmtId="0" fontId="36" fillId="4" borderId="0" xfId="0" applyFont="1" applyFill="1" applyAlignment="1">
      <alignment horizontal="center" vertical="center"/>
    </xf>
    <xf numFmtId="0" fontId="25" fillId="0" borderId="0" xfId="0" applyFont="1">
      <alignment vertical="center"/>
    </xf>
    <xf numFmtId="0" fontId="28" fillId="0" borderId="0" xfId="4" applyFont="1" applyAlignment="1">
      <alignment vertical="center"/>
    </xf>
    <xf numFmtId="0" fontId="75" fillId="2" borderId="0" xfId="0" applyFont="1" applyFill="1" applyAlignment="1">
      <alignment horizontal="center" vertical="center"/>
    </xf>
    <xf numFmtId="0" fontId="75" fillId="0" borderId="0" xfId="0" applyFont="1" applyAlignment="1">
      <alignment vertical="top"/>
    </xf>
    <xf numFmtId="0" fontId="76" fillId="2" borderId="0" xfId="0" applyFont="1" applyFill="1">
      <alignment vertical="center"/>
    </xf>
    <xf numFmtId="0" fontId="76" fillId="2" borderId="0" xfId="0" applyFont="1" applyFill="1" applyAlignment="1">
      <alignment horizontal="center" vertical="center"/>
    </xf>
    <xf numFmtId="0" fontId="49" fillId="4" borderId="0" xfId="0" applyFont="1" applyFill="1" applyAlignment="1">
      <alignment horizontal="center" vertical="center" wrapText="1"/>
    </xf>
    <xf numFmtId="0" fontId="49" fillId="4" borderId="0" xfId="0" applyFont="1" applyFill="1" applyAlignment="1">
      <alignment vertical="center" wrapText="1"/>
    </xf>
    <xf numFmtId="0" fontId="49" fillId="0" borderId="0" xfId="0" applyFont="1" applyAlignment="1">
      <alignment vertical="center" wrapText="1"/>
    </xf>
    <xf numFmtId="0" fontId="24" fillId="2" borderId="0" xfId="0" applyFont="1" applyFill="1" applyAlignment="1">
      <alignment horizontal="center" vertical="center"/>
    </xf>
    <xf numFmtId="0" fontId="79" fillId="4" borderId="0" xfId="3" applyFont="1" applyFill="1">
      <alignment horizontal="left" vertical="center"/>
    </xf>
    <xf numFmtId="0" fontId="28" fillId="0" borderId="0" xfId="4" applyFont="1" applyAlignment="1">
      <alignment horizontal="left" vertical="center"/>
    </xf>
    <xf numFmtId="0" fontId="33" fillId="5" borderId="115" xfId="4" applyFont="1" applyFill="1" applyBorder="1" applyAlignment="1">
      <alignment horizontal="left" vertical="center"/>
    </xf>
    <xf numFmtId="0" fontId="33" fillId="5" borderId="115" xfId="4" applyFont="1" applyFill="1" applyBorder="1" applyAlignment="1">
      <alignment horizontal="center" vertical="center"/>
    </xf>
    <xf numFmtId="0" fontId="33" fillId="0" borderId="0" xfId="4" applyFont="1" applyAlignment="1"/>
    <xf numFmtId="0" fontId="28" fillId="0" borderId="115" xfId="4" applyFont="1" applyBorder="1" applyAlignment="1">
      <alignment horizontal="left" vertical="center"/>
    </xf>
    <xf numFmtId="0" fontId="28" fillId="0" borderId="115" xfId="4" applyFont="1" applyBorder="1" applyAlignment="1">
      <alignment horizontal="center" vertical="center"/>
    </xf>
    <xf numFmtId="0" fontId="33" fillId="0" borderId="115" xfId="4" applyFont="1" applyBorder="1" applyAlignment="1">
      <alignment horizontal="center" vertical="center"/>
    </xf>
    <xf numFmtId="0" fontId="24" fillId="2" borderId="115" xfId="0" applyFont="1" applyFill="1" applyBorder="1" applyAlignment="1">
      <alignment horizontal="left" vertical="center"/>
    </xf>
    <xf numFmtId="0" fontId="24" fillId="2" borderId="115" xfId="0" applyFont="1" applyFill="1" applyBorder="1" applyAlignment="1">
      <alignment horizontal="center" vertical="center"/>
    </xf>
    <xf numFmtId="0" fontId="28" fillId="2" borderId="0" xfId="4" applyFont="1" applyFill="1" applyAlignment="1">
      <alignment horizontal="center" vertical="center"/>
    </xf>
    <xf numFmtId="0" fontId="33" fillId="2" borderId="0" xfId="4" applyFont="1" applyFill="1" applyAlignment="1">
      <alignment horizontal="center" vertical="center"/>
    </xf>
    <xf numFmtId="0" fontId="25" fillId="5" borderId="115" xfId="0" applyFont="1" applyFill="1" applyBorder="1" applyAlignment="1">
      <alignment horizontal="center" vertical="center"/>
    </xf>
    <xf numFmtId="0" fontId="24" fillId="2" borderId="115" xfId="0" applyFont="1" applyFill="1" applyBorder="1">
      <alignment vertical="center"/>
    </xf>
    <xf numFmtId="0" fontId="24" fillId="0" borderId="115" xfId="0" applyFont="1" applyBorder="1">
      <alignment vertical="center"/>
    </xf>
    <xf numFmtId="0" fontId="25" fillId="0" borderId="115" xfId="0" applyFont="1" applyBorder="1">
      <alignment vertical="center"/>
    </xf>
    <xf numFmtId="0" fontId="78" fillId="0" borderId="0" xfId="1" applyFont="1" applyFill="1" applyProtection="1">
      <alignment horizontal="center" vertical="center"/>
    </xf>
    <xf numFmtId="0" fontId="80" fillId="0" borderId="0" xfId="0" applyFont="1" applyProtection="1">
      <alignment vertical="center"/>
      <protection locked="0"/>
    </xf>
    <xf numFmtId="0" fontId="80" fillId="4" borderId="0" xfId="0" applyFont="1" applyFill="1" applyProtection="1">
      <alignment vertical="center"/>
      <protection locked="0"/>
    </xf>
    <xf numFmtId="0" fontId="80" fillId="4" borderId="0" xfId="0" applyFont="1" applyFill="1" applyAlignment="1" applyProtection="1">
      <alignment horizontal="left" vertical="center"/>
      <protection locked="0"/>
    </xf>
    <xf numFmtId="0" fontId="80" fillId="4"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0" fontId="24" fillId="0" borderId="76" xfId="0" applyFont="1" applyBorder="1">
      <alignment vertical="center"/>
    </xf>
    <xf numFmtId="0" fontId="25" fillId="0" borderId="77" xfId="0" applyFont="1" applyBorder="1">
      <alignment vertical="center"/>
    </xf>
    <xf numFmtId="0" fontId="76" fillId="0" borderId="73" xfId="0" applyFont="1" applyBorder="1">
      <alignment vertical="center"/>
    </xf>
    <xf numFmtId="0" fontId="24" fillId="0" borderId="74" xfId="0" applyFont="1" applyBorder="1">
      <alignment vertical="center"/>
    </xf>
    <xf numFmtId="0" fontId="24" fillId="0" borderId="119" xfId="0" applyFont="1" applyBorder="1">
      <alignment vertical="center"/>
    </xf>
    <xf numFmtId="0" fontId="49" fillId="8" borderId="0" xfId="1" applyFont="1" applyFill="1" applyAlignment="1">
      <alignment vertical="center"/>
    </xf>
    <xf numFmtId="0" fontId="53" fillId="9" borderId="72" xfId="14" applyFont="1" applyBorder="1" applyAlignment="1">
      <alignment horizontal="left" vertical="center"/>
    </xf>
    <xf numFmtId="0" fontId="25" fillId="9" borderId="72" xfId="14" applyFont="1" applyBorder="1" applyAlignment="1">
      <alignment horizontal="left" vertical="center"/>
    </xf>
    <xf numFmtId="0" fontId="25" fillId="8" borderId="49" xfId="15" applyFont="1" applyFill="1" applyBorder="1">
      <alignment vertical="center"/>
    </xf>
    <xf numFmtId="0" fontId="25" fillId="8" borderId="72" xfId="15" applyFont="1" applyFill="1" applyBorder="1">
      <alignment vertical="center"/>
    </xf>
    <xf numFmtId="0" fontId="24" fillId="8" borderId="72" xfId="0" applyFont="1" applyFill="1" applyBorder="1">
      <alignment vertical="center"/>
    </xf>
    <xf numFmtId="0" fontId="25" fillId="8" borderId="72" xfId="0" applyFont="1" applyFill="1" applyBorder="1">
      <alignment vertical="center"/>
    </xf>
    <xf numFmtId="0" fontId="24" fillId="8" borderId="48" xfId="0" applyFont="1" applyFill="1" applyBorder="1">
      <alignment vertical="center"/>
    </xf>
    <xf numFmtId="0" fontId="24" fillId="8" borderId="49" xfId="0" applyFont="1" applyFill="1" applyBorder="1">
      <alignment vertical="center"/>
    </xf>
    <xf numFmtId="0" fontId="24" fillId="8" borderId="119" xfId="0" applyFont="1" applyFill="1" applyBorder="1">
      <alignment vertical="center"/>
    </xf>
    <xf numFmtId="0" fontId="43" fillId="0" borderId="0" xfId="0" applyFont="1">
      <alignment vertical="center"/>
    </xf>
    <xf numFmtId="0" fontId="81" fillId="0" borderId="0" xfId="0" applyFont="1" applyAlignment="1">
      <alignment vertical="center" wrapText="1"/>
    </xf>
    <xf numFmtId="0" fontId="81" fillId="0" borderId="4" xfId="0" applyFont="1" applyBorder="1" applyAlignment="1">
      <alignment vertical="center" wrapText="1"/>
    </xf>
    <xf numFmtId="0" fontId="83" fillId="0" borderId="0" xfId="0" applyFont="1">
      <alignment vertical="center"/>
    </xf>
    <xf numFmtId="0" fontId="83" fillId="0" borderId="0" xfId="0" applyFont="1" applyAlignment="1">
      <alignment horizontal="center" vertical="center"/>
    </xf>
    <xf numFmtId="0" fontId="84" fillId="0" borderId="0" xfId="0" applyFont="1">
      <alignment vertical="center"/>
    </xf>
    <xf numFmtId="0" fontId="76" fillId="0" borderId="0" xfId="0" applyFont="1" applyAlignment="1">
      <alignment vertical="center" wrapText="1"/>
    </xf>
    <xf numFmtId="0" fontId="76" fillId="0" borderId="4" xfId="0" applyFont="1" applyBorder="1" applyAlignment="1">
      <alignment vertical="center" wrapText="1"/>
    </xf>
    <xf numFmtId="0" fontId="76" fillId="0" borderId="119" xfId="0" applyFont="1" applyBorder="1">
      <alignment vertical="center"/>
    </xf>
    <xf numFmtId="0" fontId="81" fillId="0" borderId="8" xfId="0" applyFont="1" applyBorder="1" applyAlignment="1">
      <alignment vertical="center" wrapText="1"/>
    </xf>
    <xf numFmtId="0" fontId="81" fillId="0" borderId="8" xfId="0" applyFont="1" applyBorder="1" applyAlignment="1">
      <alignment horizontal="center" vertical="center" wrapText="1"/>
    </xf>
    <xf numFmtId="0" fontId="81" fillId="0" borderId="5" xfId="0" applyFont="1" applyBorder="1" applyAlignment="1">
      <alignment horizontal="center" vertical="center" wrapText="1"/>
    </xf>
    <xf numFmtId="0" fontId="76" fillId="0" borderId="5" xfId="0" applyFont="1" applyBorder="1" applyAlignment="1">
      <alignment horizontal="center" vertical="center" wrapText="1"/>
    </xf>
    <xf numFmtId="0" fontId="84" fillId="0" borderId="0" xfId="0" applyFont="1" applyAlignment="1">
      <alignment horizontal="center" vertical="center"/>
    </xf>
    <xf numFmtId="0" fontId="76" fillId="0" borderId="8" xfId="0" applyFont="1" applyBorder="1" applyAlignment="1">
      <alignment vertical="center" wrapText="1"/>
    </xf>
    <xf numFmtId="0" fontId="76" fillId="0" borderId="8" xfId="0" applyFont="1" applyBorder="1" applyAlignment="1">
      <alignment horizontal="center" vertical="center" wrapText="1"/>
    </xf>
    <xf numFmtId="0" fontId="82" fillId="0" borderId="12" xfId="0" applyFont="1" applyBorder="1" applyAlignment="1">
      <alignment horizontal="center" vertical="center" wrapText="1"/>
    </xf>
    <xf numFmtId="0" fontId="81" fillId="0" borderId="8" xfId="0" applyFont="1" applyBorder="1" applyAlignment="1">
      <alignment horizontal="right" vertical="center" wrapText="1"/>
    </xf>
    <xf numFmtId="0" fontId="85" fillId="0" borderId="8" xfId="0" applyFont="1" applyBorder="1" applyAlignment="1">
      <alignment horizontal="center" vertical="center" wrapText="1"/>
    </xf>
    <xf numFmtId="0" fontId="75" fillId="0" borderId="12" xfId="0" applyFont="1" applyBorder="1" applyAlignment="1">
      <alignment horizontal="center" vertical="center" wrapText="1"/>
    </xf>
    <xf numFmtId="0" fontId="86" fillId="0" borderId="8" xfId="0" applyFont="1" applyBorder="1" applyAlignment="1">
      <alignment horizontal="center" vertical="center" wrapText="1"/>
    </xf>
    <xf numFmtId="0" fontId="82" fillId="0" borderId="10" xfId="0" applyFont="1" applyBorder="1" applyAlignment="1">
      <alignment horizontal="center" vertical="center" wrapText="1"/>
    </xf>
    <xf numFmtId="0" fontId="75" fillId="0" borderId="10" xfId="0" applyFont="1" applyBorder="1" applyAlignment="1">
      <alignment horizontal="center" vertical="center" wrapText="1"/>
    </xf>
    <xf numFmtId="0" fontId="82" fillId="0" borderId="9" xfId="0" applyFont="1" applyBorder="1" applyAlignment="1">
      <alignment horizontal="center" vertical="center" wrapText="1"/>
    </xf>
    <xf numFmtId="0" fontId="75" fillId="0" borderId="9" xfId="0" applyFont="1" applyBorder="1" applyAlignment="1">
      <alignment horizontal="center" vertical="center" wrapText="1"/>
    </xf>
    <xf numFmtId="0" fontId="87" fillId="0" borderId="0" xfId="0" applyFont="1">
      <alignment vertical="center"/>
    </xf>
    <xf numFmtId="0" fontId="87" fillId="0" borderId="0" xfId="0" applyFont="1" applyAlignment="1">
      <alignment horizontal="center" vertical="center"/>
    </xf>
    <xf numFmtId="164" fontId="76" fillId="0" borderId="0" xfId="0" applyNumberFormat="1" applyFont="1" applyAlignment="1">
      <alignment horizontal="center" vertical="center"/>
    </xf>
    <xf numFmtId="164" fontId="76" fillId="0" borderId="0" xfId="0" applyNumberFormat="1" applyFont="1">
      <alignment vertical="center"/>
    </xf>
    <xf numFmtId="0" fontId="25" fillId="0" borderId="0" xfId="19" applyFont="1">
      <alignment horizontal="center" vertical="center"/>
    </xf>
    <xf numFmtId="0" fontId="25" fillId="0" borderId="0" xfId="15" applyFont="1" applyAlignment="1">
      <alignment horizontal="center" vertical="center"/>
    </xf>
    <xf numFmtId="0" fontId="68" fillId="0" borderId="0" xfId="19" applyFont="1">
      <alignment horizontal="center" vertical="center"/>
    </xf>
    <xf numFmtId="0" fontId="24" fillId="0" borderId="78" xfId="0" applyFont="1" applyBorder="1">
      <alignment vertical="center"/>
    </xf>
    <xf numFmtId="0" fontId="25" fillId="0" borderId="71" xfId="0" applyFont="1" applyBorder="1">
      <alignment vertical="center"/>
    </xf>
    <xf numFmtId="0" fontId="25" fillId="0" borderId="79" xfId="0" applyFont="1" applyBorder="1">
      <alignment vertical="center"/>
    </xf>
    <xf numFmtId="0" fontId="24" fillId="0" borderId="71" xfId="0" applyFont="1" applyBorder="1">
      <alignment vertical="center"/>
    </xf>
    <xf numFmtId="0" fontId="24" fillId="0" borderId="85" xfId="0" applyFont="1" applyBorder="1">
      <alignment vertical="center"/>
    </xf>
    <xf numFmtId="0" fontId="36" fillId="4" borderId="78" xfId="18" applyFont="1" applyBorder="1" applyAlignment="1">
      <alignment horizontal="center" vertical="center"/>
    </xf>
    <xf numFmtId="0" fontId="36" fillId="4" borderId="71" xfId="18" applyFont="1" applyBorder="1" applyAlignment="1">
      <alignment horizontal="center" vertical="center"/>
    </xf>
    <xf numFmtId="0" fontId="25" fillId="4" borderId="85" xfId="14" applyFont="1" applyFill="1" applyBorder="1">
      <alignment horizontal="center" vertical="center"/>
    </xf>
    <xf numFmtId="0" fontId="25" fillId="4" borderId="0" xfId="14" applyFont="1" applyFill="1" applyBorder="1">
      <alignment horizontal="center" vertical="center"/>
    </xf>
    <xf numFmtId="0" fontId="25" fillId="4" borderId="30" xfId="14" applyFont="1" applyFill="1" applyBorder="1">
      <alignment horizontal="center" vertical="center"/>
    </xf>
    <xf numFmtId="0" fontId="25" fillId="4" borderId="76" xfId="14" applyFont="1" applyFill="1" applyBorder="1">
      <alignment horizontal="center" vertical="center"/>
    </xf>
    <xf numFmtId="0" fontId="25" fillId="4" borderId="119" xfId="14" applyFont="1" applyFill="1" applyBorder="1">
      <alignment horizontal="center" vertical="center"/>
    </xf>
    <xf numFmtId="0" fontId="74" fillId="0" borderId="76" xfId="0" applyFont="1" applyBorder="1">
      <alignment vertical="center"/>
    </xf>
    <xf numFmtId="0" fontId="35" fillId="0" borderId="30" xfId="0" applyFont="1" applyBorder="1">
      <alignment vertical="center"/>
    </xf>
    <xf numFmtId="0" fontId="74" fillId="0" borderId="30" xfId="0" applyFont="1" applyBorder="1">
      <alignment vertical="center"/>
    </xf>
    <xf numFmtId="0" fontId="74" fillId="0" borderId="119" xfId="0" applyFont="1" applyBorder="1">
      <alignment vertical="center"/>
    </xf>
    <xf numFmtId="0" fontId="25" fillId="8" borderId="46" xfId="15" applyFont="1" applyFill="1" applyBorder="1">
      <alignment vertical="center"/>
    </xf>
    <xf numFmtId="0" fontId="53" fillId="9" borderId="43" xfId="14" applyFont="1" applyBorder="1" applyAlignment="1">
      <alignment horizontal="left" vertical="center"/>
    </xf>
    <xf numFmtId="0" fontId="25" fillId="9" borderId="43" xfId="14" applyFont="1" applyBorder="1" applyAlignment="1">
      <alignment horizontal="left" vertical="center"/>
    </xf>
    <xf numFmtId="0" fontId="25" fillId="8" borderId="86" xfId="15" applyFont="1" applyFill="1" applyBorder="1">
      <alignment vertical="center"/>
    </xf>
    <xf numFmtId="0" fontId="25" fillId="8" borderId="43" xfId="15" applyFont="1" applyFill="1" applyBorder="1">
      <alignment vertical="center"/>
    </xf>
    <xf numFmtId="0" fontId="25" fillId="8" borderId="43" xfId="14" applyFont="1" applyFill="1" applyBorder="1" applyAlignment="1">
      <alignment vertical="center"/>
    </xf>
    <xf numFmtId="0" fontId="24" fillId="8" borderId="43" xfId="0" applyFont="1" applyFill="1" applyBorder="1">
      <alignment vertical="center"/>
    </xf>
    <xf numFmtId="0" fontId="25" fillId="8" borderId="43" xfId="0" applyFont="1" applyFill="1" applyBorder="1">
      <alignment vertical="center"/>
    </xf>
    <xf numFmtId="0" fontId="24" fillId="8" borderId="87" xfId="0" applyFont="1" applyFill="1" applyBorder="1">
      <alignment vertical="center"/>
    </xf>
    <xf numFmtId="0" fontId="24" fillId="8" borderId="120" xfId="0" applyFont="1" applyFill="1" applyBorder="1">
      <alignment vertical="center"/>
    </xf>
    <xf numFmtId="0" fontId="24" fillId="0" borderId="45" xfId="0" applyFont="1" applyBorder="1">
      <alignment vertical="center"/>
    </xf>
    <xf numFmtId="0" fontId="25" fillId="0" borderId="30" xfId="0" applyFont="1" applyBorder="1">
      <alignment vertical="center"/>
    </xf>
    <xf numFmtId="0" fontId="28" fillId="0" borderId="0" xfId="0" applyFont="1">
      <alignment vertical="center"/>
    </xf>
    <xf numFmtId="0" fontId="25" fillId="2" borderId="0" xfId="0" applyFont="1" applyFill="1">
      <alignment vertical="center"/>
    </xf>
    <xf numFmtId="164" fontId="24" fillId="0" borderId="0" xfId="0" applyNumberFormat="1" applyFont="1">
      <alignment vertical="center"/>
    </xf>
    <xf numFmtId="0" fontId="24" fillId="0" borderId="36" xfId="0" applyFont="1" applyBorder="1">
      <alignment vertical="center"/>
    </xf>
    <xf numFmtId="0" fontId="24" fillId="0" borderId="31" xfId="0" applyFont="1" applyBorder="1">
      <alignment vertical="center"/>
    </xf>
    <xf numFmtId="0" fontId="24" fillId="0" borderId="37" xfId="0" applyFont="1" applyBorder="1">
      <alignment vertical="center"/>
    </xf>
    <xf numFmtId="0" fontId="24" fillId="0" borderId="83" xfId="0" applyFont="1" applyBorder="1">
      <alignment vertical="center"/>
    </xf>
    <xf numFmtId="0" fontId="24" fillId="0" borderId="121" xfId="0" applyFont="1" applyBorder="1">
      <alignment vertical="center"/>
    </xf>
    <xf numFmtId="0" fontId="25" fillId="8" borderId="44" xfId="15" applyFont="1" applyFill="1" applyBorder="1">
      <alignment vertical="center"/>
    </xf>
    <xf numFmtId="0" fontId="53" fillId="9" borderId="46" xfId="14" applyFont="1" applyBorder="1" applyAlignment="1">
      <alignment horizontal="left" vertical="center"/>
    </xf>
    <xf numFmtId="0" fontId="78" fillId="0" borderId="0" xfId="1" applyFont="1" applyFill="1" applyAlignment="1">
      <alignment vertical="center"/>
    </xf>
    <xf numFmtId="0" fontId="78" fillId="0" borderId="0" xfId="1" applyFont="1" applyFill="1" applyBorder="1" applyAlignment="1">
      <alignment vertical="center"/>
    </xf>
    <xf numFmtId="0" fontId="25" fillId="8" borderId="105" xfId="18" applyFont="1" applyFill="1" applyBorder="1" applyAlignment="1">
      <alignment horizontal="center" vertical="center" wrapText="1"/>
    </xf>
    <xf numFmtId="0" fontId="25" fillId="8" borderId="106" xfId="18" applyFont="1" applyFill="1" applyBorder="1" applyAlignment="1">
      <alignment horizontal="center" vertical="center" wrapText="1"/>
    </xf>
    <xf numFmtId="0" fontId="25" fillId="8" borderId="107" xfId="18" applyFont="1" applyFill="1" applyBorder="1" applyAlignment="1">
      <alignment horizontal="center" vertical="center" wrapText="1"/>
    </xf>
    <xf numFmtId="0" fontId="25" fillId="8" borderId="108" xfId="18" applyFont="1" applyFill="1" applyBorder="1" applyAlignment="1">
      <alignment horizontal="center" vertical="center" wrapText="1"/>
    </xf>
    <xf numFmtId="0" fontId="24" fillId="0" borderId="90" xfId="0" applyFont="1" applyBorder="1" applyAlignment="1">
      <alignment horizontal="center" vertical="center"/>
    </xf>
    <xf numFmtId="0" fontId="24" fillId="0" borderId="91" xfId="0" applyFont="1" applyBorder="1">
      <alignment vertical="center"/>
    </xf>
    <xf numFmtId="0" fontId="24" fillId="0" borderId="90" xfId="0" applyFont="1" applyBorder="1" applyAlignment="1">
      <alignment horizontal="left" vertical="center"/>
    </xf>
    <xf numFmtId="0" fontId="24" fillId="0" borderId="91" xfId="0" applyFont="1" applyBorder="1" applyAlignment="1">
      <alignment horizontal="center" vertical="center"/>
    </xf>
    <xf numFmtId="0" fontId="24" fillId="0" borderId="32" xfId="0" applyFont="1" applyBorder="1" applyAlignment="1">
      <alignment horizontal="center" vertical="center"/>
    </xf>
    <xf numFmtId="0" fontId="24" fillId="0" borderId="33" xfId="0" applyFont="1" applyBorder="1">
      <alignment vertical="center"/>
    </xf>
    <xf numFmtId="0" fontId="24" fillId="0" borderId="32" xfId="0" applyFont="1" applyBorder="1" applyAlignment="1">
      <alignment horizontal="left" vertical="center"/>
    </xf>
    <xf numFmtId="0" fontId="24" fillId="0" borderId="33" xfId="0"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left" vertical="center"/>
    </xf>
    <xf numFmtId="0" fontId="24" fillId="0" borderId="37" xfId="0" applyFont="1" applyBorder="1" applyAlignment="1">
      <alignment horizontal="center" vertical="center"/>
    </xf>
    <xf numFmtId="0" fontId="24" fillId="0" borderId="35" xfId="0" applyFont="1" applyBorder="1" applyAlignment="1">
      <alignment horizontal="center" vertical="center"/>
    </xf>
    <xf numFmtId="0" fontId="24" fillId="0" borderId="35" xfId="0" applyFont="1" applyBorder="1" applyAlignment="1">
      <alignment horizontal="left" vertical="center"/>
    </xf>
    <xf numFmtId="0" fontId="24" fillId="0" borderId="30" xfId="0" applyFont="1" applyBorder="1" applyAlignment="1">
      <alignment horizontal="center" vertical="center"/>
    </xf>
    <xf numFmtId="0" fontId="24" fillId="0" borderId="98" xfId="0" applyFont="1" applyBorder="1" applyAlignment="1">
      <alignment horizontal="center" vertical="center"/>
    </xf>
    <xf numFmtId="0" fontId="24" fillId="0" borderId="97" xfId="0" applyFont="1" applyBorder="1">
      <alignment vertical="center"/>
    </xf>
    <xf numFmtId="0" fontId="24" fillId="0" borderId="98" xfId="0" applyFont="1" applyBorder="1" applyAlignment="1">
      <alignment horizontal="left" vertical="center"/>
    </xf>
    <xf numFmtId="0" fontId="24" fillId="0" borderId="97" xfId="0" applyFont="1" applyBorder="1" applyAlignment="1">
      <alignment horizontal="center" vertical="center"/>
    </xf>
    <xf numFmtId="0" fontId="24" fillId="0" borderId="92" xfId="0" applyFont="1" applyBorder="1" applyAlignment="1">
      <alignment horizontal="center" vertical="center"/>
    </xf>
    <xf numFmtId="0" fontId="24" fillId="0" borderId="89" xfId="0" applyFont="1" applyBorder="1">
      <alignment vertical="center"/>
    </xf>
    <xf numFmtId="0" fontId="24" fillId="0" borderId="92" xfId="0" applyFont="1" applyBorder="1" applyAlignment="1">
      <alignment horizontal="left" vertical="center"/>
    </xf>
    <xf numFmtId="0" fontId="24" fillId="0" borderId="31" xfId="0" applyFont="1" applyBorder="1" applyAlignment="1">
      <alignment horizontal="center" vertical="center"/>
    </xf>
    <xf numFmtId="0" fontId="24" fillId="0" borderId="32" xfId="0" applyFont="1" applyBorder="1">
      <alignment vertical="center"/>
    </xf>
    <xf numFmtId="0" fontId="24" fillId="0" borderId="46" xfId="0" applyFont="1" applyBorder="1">
      <alignment vertical="center"/>
    </xf>
    <xf numFmtId="0" fontId="24" fillId="0" borderId="43" xfId="0" applyFont="1" applyBorder="1">
      <alignment vertical="center"/>
    </xf>
    <xf numFmtId="0" fontId="24" fillId="0" borderId="103" xfId="0" applyFont="1" applyBorder="1" applyAlignment="1">
      <alignment horizontal="center" vertical="center"/>
    </xf>
    <xf numFmtId="0" fontId="24" fillId="0" borderId="104" xfId="0" applyFont="1" applyBorder="1">
      <alignment vertical="center"/>
    </xf>
    <xf numFmtId="0" fontId="24" fillId="0" borderId="109" xfId="0" applyFont="1" applyBorder="1">
      <alignment vertical="center"/>
    </xf>
    <xf numFmtId="0" fontId="24" fillId="0" borderId="41" xfId="0" applyFont="1" applyBorder="1">
      <alignment vertical="center"/>
    </xf>
    <xf numFmtId="0" fontId="24" fillId="0" borderId="40" xfId="0" applyFont="1" applyBorder="1" applyAlignment="1">
      <alignment horizontal="left" vertical="center"/>
    </xf>
    <xf numFmtId="0" fontId="24" fillId="0" borderId="40" xfId="0" applyFont="1" applyBorder="1" applyAlignment="1">
      <alignment horizontal="center" vertical="center"/>
    </xf>
    <xf numFmtId="0" fontId="24" fillId="0" borderId="42" xfId="0" applyFont="1" applyBorder="1" applyAlignment="1">
      <alignment horizontal="center" vertical="center"/>
    </xf>
    <xf numFmtId="0" fontId="24" fillId="0" borderId="31" xfId="0" applyFont="1" applyBorder="1" applyAlignment="1">
      <alignment vertical="center" wrapText="1"/>
    </xf>
    <xf numFmtId="0" fontId="24" fillId="0" borderId="111" xfId="0" applyFont="1" applyBorder="1" applyAlignment="1">
      <alignment horizontal="center" vertical="center"/>
    </xf>
    <xf numFmtId="0" fontId="24" fillId="0" borderId="103" xfId="0" applyFont="1" applyBorder="1">
      <alignment vertical="center"/>
    </xf>
    <xf numFmtId="0" fontId="24" fillId="0" borderId="104" xfId="0" applyFont="1" applyBorder="1" applyAlignment="1">
      <alignment horizontal="left" vertical="center"/>
    </xf>
    <xf numFmtId="0" fontId="24" fillId="12" borderId="0" xfId="0" applyFont="1" applyFill="1" applyAlignment="1">
      <alignment wrapText="1"/>
    </xf>
    <xf numFmtId="0" fontId="88" fillId="12" borderId="0" xfId="0" applyFont="1" applyFill="1" applyAlignment="1">
      <alignment vertical="center" wrapText="1"/>
    </xf>
    <xf numFmtId="0" fontId="50" fillId="5" borderId="0" xfId="3" applyFont="1" applyFill="1">
      <alignment horizontal="left" vertical="center"/>
    </xf>
    <xf numFmtId="0" fontId="88" fillId="5" borderId="0" xfId="0" applyFont="1" applyFill="1" applyAlignment="1">
      <alignment vertical="center" wrapText="1"/>
    </xf>
    <xf numFmtId="0" fontId="88" fillId="0" borderId="0" xfId="0" applyFont="1" applyAlignment="1">
      <alignment vertical="center" wrapText="1"/>
    </xf>
    <xf numFmtId="0" fontId="89" fillId="6" borderId="0" xfId="0" applyFont="1" applyFill="1" applyAlignment="1">
      <alignment vertical="center" wrapText="1"/>
    </xf>
    <xf numFmtId="0" fontId="89" fillId="0" borderId="0" xfId="0" applyFont="1" applyAlignment="1">
      <alignment vertical="center" wrapText="1"/>
    </xf>
    <xf numFmtId="0" fontId="25" fillId="6" borderId="0" xfId="15" applyFont="1" applyFill="1">
      <alignment vertical="center"/>
    </xf>
    <xf numFmtId="0" fontId="25" fillId="6" borderId="0" xfId="0" applyFont="1" applyFill="1" applyAlignment="1">
      <alignment vertical="center" wrapText="1"/>
    </xf>
    <xf numFmtId="0" fontId="25" fillId="0" borderId="0" xfId="0" applyFont="1" applyAlignment="1">
      <alignment vertical="center" wrapText="1"/>
    </xf>
    <xf numFmtId="0" fontId="71" fillId="6" borderId="0" xfId="1" applyFont="1" applyFill="1" applyAlignment="1">
      <alignment vertical="center" wrapText="1"/>
    </xf>
    <xf numFmtId="0" fontId="71" fillId="0" borderId="0" xfId="1" applyFont="1" applyFill="1" applyAlignment="1">
      <alignment vertical="center" wrapText="1"/>
    </xf>
    <xf numFmtId="0" fontId="25" fillId="6" borderId="0" xfId="8" applyFont="1" applyFill="1" applyAlignment="1">
      <alignment horizontal="center" vertical="center"/>
    </xf>
    <xf numFmtId="0" fontId="24" fillId="0" borderId="0" xfId="8" applyFont="1">
      <alignment horizontal="left" vertical="center"/>
    </xf>
    <xf numFmtId="0" fontId="24" fillId="6" borderId="0" xfId="8" applyFont="1" applyFill="1" applyAlignment="1">
      <alignment horizontal="center" vertical="center"/>
    </xf>
    <xf numFmtId="0" fontId="71" fillId="6" borderId="0" xfId="1" applyFont="1" applyFill="1" applyAlignment="1">
      <alignment vertical="center"/>
    </xf>
    <xf numFmtId="0" fontId="71" fillId="0" borderId="0" xfId="1" applyFont="1" applyFill="1" applyAlignment="1">
      <alignment vertical="center"/>
    </xf>
    <xf numFmtId="0" fontId="53" fillId="0" borderId="0" xfId="6" applyFont="1" applyFill="1" applyAlignment="1">
      <alignment vertical="center"/>
    </xf>
    <xf numFmtId="0" fontId="25" fillId="6" borderId="0" xfId="0" applyFont="1" applyFill="1" applyAlignment="1">
      <alignment horizontal="left" vertical="center" wrapText="1"/>
    </xf>
    <xf numFmtId="0" fontId="25" fillId="0" borderId="0" xfId="0" applyFont="1" applyAlignment="1">
      <alignment horizontal="left" vertical="center" wrapText="1"/>
    </xf>
    <xf numFmtId="0" fontId="24" fillId="6" borderId="0" xfId="0" applyFont="1" applyFill="1" applyAlignment="1"/>
    <xf numFmtId="0" fontId="25" fillId="6" borderId="0" xfId="0" applyFont="1" applyFill="1" applyAlignment="1">
      <alignment horizontal="right" vertical="center"/>
    </xf>
    <xf numFmtId="0" fontId="89" fillId="6" borderId="0" xfId="0" applyFont="1" applyFill="1">
      <alignment vertical="center"/>
    </xf>
    <xf numFmtId="0" fontId="89" fillId="0" borderId="0" xfId="0" applyFont="1">
      <alignment vertical="center"/>
    </xf>
    <xf numFmtId="0" fontId="55" fillId="6" borderId="0" xfId="0" applyFont="1" applyFill="1" applyAlignment="1">
      <alignment vertical="center" wrapText="1"/>
    </xf>
    <xf numFmtId="0" fontId="55" fillId="0" borderId="0" xfId="0" applyFont="1" applyAlignment="1">
      <alignment vertical="center" wrapText="1"/>
    </xf>
    <xf numFmtId="0" fontId="92" fillId="6" borderId="0" xfId="0" applyFont="1" applyFill="1">
      <alignment vertical="center"/>
    </xf>
    <xf numFmtId="0" fontId="92" fillId="6" borderId="0" xfId="0" applyFont="1" applyFill="1" applyAlignment="1">
      <alignment horizontal="left" vertical="center"/>
    </xf>
    <xf numFmtId="0" fontId="55" fillId="0" borderId="0" xfId="0" applyFont="1">
      <alignment vertical="center"/>
    </xf>
    <xf numFmtId="0" fontId="28" fillId="6" borderId="0" xfId="0" applyFont="1" applyFill="1">
      <alignment vertical="center"/>
    </xf>
    <xf numFmtId="0" fontId="90" fillId="6" borderId="0" xfId="23" applyFont="1" applyFill="1">
      <alignment horizontal="left" vertical="center"/>
    </xf>
    <xf numFmtId="0" fontId="29" fillId="6" borderId="0" xfId="1" applyFont="1" applyFill="1" applyAlignment="1">
      <alignment horizontal="left" vertical="center" wrapText="1"/>
    </xf>
    <xf numFmtId="0" fontId="29" fillId="0" borderId="0" xfId="1" applyFont="1" applyFill="1" applyAlignment="1">
      <alignment horizontal="left" vertical="center" wrapText="1"/>
    </xf>
    <xf numFmtId="0" fontId="28" fillId="6" borderId="0" xfId="0" applyFont="1" applyFill="1" applyAlignment="1">
      <alignment vertical="center" wrapText="1"/>
    </xf>
    <xf numFmtId="0" fontId="33" fillId="0" borderId="0" xfId="0" applyFont="1">
      <alignment vertical="center"/>
    </xf>
    <xf numFmtId="0" fontId="93" fillId="6" borderId="0" xfId="0" applyFont="1" applyFill="1" applyAlignment="1">
      <alignment horizontal="left" vertical="center"/>
    </xf>
    <xf numFmtId="0" fontId="93" fillId="0" borderId="0" xfId="0" applyFont="1" applyAlignment="1">
      <alignment horizontal="left" vertical="center"/>
    </xf>
    <xf numFmtId="0" fontId="25" fillId="6" borderId="0" xfId="0" applyFont="1" applyFill="1" applyAlignment="1">
      <alignment horizontal="center" vertical="center" wrapText="1"/>
    </xf>
    <xf numFmtId="0" fontId="29" fillId="6" borderId="0" xfId="1" applyFont="1" applyFill="1" applyAlignment="1">
      <alignment horizontal="left" vertical="center"/>
    </xf>
    <xf numFmtId="0" fontId="33" fillId="6" borderId="0" xfId="1" applyFont="1" applyFill="1" applyAlignment="1">
      <alignment vertical="center"/>
    </xf>
    <xf numFmtId="0" fontId="33" fillId="0" borderId="0" xfId="1" applyFont="1" applyFill="1" applyAlignment="1">
      <alignment vertical="center"/>
    </xf>
    <xf numFmtId="0" fontId="90" fillId="6" borderId="0" xfId="23" applyFont="1" applyFill="1" applyAlignment="1">
      <alignment vertical="center"/>
    </xf>
    <xf numFmtId="0" fontId="25" fillId="6" borderId="0" xfId="0" applyFont="1" applyFill="1" applyAlignment="1">
      <alignment horizontal="right" vertical="center" wrapText="1"/>
    </xf>
    <xf numFmtId="0" fontId="24" fillId="6" borderId="0" xfId="0" applyFont="1" applyFill="1" applyAlignment="1">
      <alignment horizontal="right" vertical="center" wrapText="1"/>
    </xf>
    <xf numFmtId="0" fontId="24" fillId="6" borderId="0" xfId="0" applyFont="1" applyFill="1" applyAlignment="1">
      <alignment horizontal="right" wrapText="1"/>
    </xf>
    <xf numFmtId="0" fontId="71" fillId="0" borderId="0" xfId="1" applyFont="1" applyFill="1" applyAlignment="1">
      <alignment horizontal="left" vertical="center" wrapText="1"/>
    </xf>
    <xf numFmtId="0" fontId="71" fillId="6" borderId="0" xfId="1" applyFont="1" applyFill="1" applyAlignment="1">
      <alignment horizontal="left" vertical="center" wrapText="1"/>
    </xf>
    <xf numFmtId="0" fontId="90" fillId="10" borderId="0" xfId="23" applyFont="1">
      <alignment horizontal="left" vertical="center"/>
    </xf>
    <xf numFmtId="0" fontId="24" fillId="6" borderId="0" xfId="0" applyFont="1" applyFill="1" applyAlignment="1">
      <alignment horizontal="center" vertical="center" wrapText="1"/>
    </xf>
    <xf numFmtId="0" fontId="60" fillId="6" borderId="0" xfId="0" applyFont="1" applyFill="1">
      <alignment vertical="center"/>
    </xf>
    <xf numFmtId="0" fontId="60" fillId="0" borderId="0" xfId="0" applyFont="1">
      <alignment vertical="center"/>
    </xf>
    <xf numFmtId="0" fontId="25" fillId="6" borderId="0" xfId="8" applyFont="1" applyFill="1" applyAlignment="1">
      <alignment horizontal="right" vertical="center"/>
    </xf>
    <xf numFmtId="0" fontId="24" fillId="6" borderId="0" xfId="8" applyFont="1" applyFill="1" applyAlignment="1">
      <alignment vertical="center"/>
    </xf>
    <xf numFmtId="0" fontId="24" fillId="0" borderId="0" xfId="8" applyFont="1" applyAlignment="1">
      <alignment vertical="center"/>
    </xf>
    <xf numFmtId="0" fontId="24" fillId="6" borderId="0" xfId="8" applyFont="1" applyFill="1" applyAlignment="1">
      <alignment horizontal="left" vertical="center" wrapText="1"/>
    </xf>
    <xf numFmtId="0" fontId="24" fillId="0" borderId="0" xfId="8" applyFont="1" applyAlignment="1">
      <alignment horizontal="left" vertical="center" wrapText="1"/>
    </xf>
    <xf numFmtId="0" fontId="27" fillId="6" borderId="0" xfId="3" applyFont="1" applyFill="1" applyAlignment="1">
      <alignment vertical="center"/>
    </xf>
    <xf numFmtId="0" fontId="95" fillId="6" borderId="0" xfId="0" applyFont="1" applyFill="1">
      <alignment vertical="center"/>
    </xf>
    <xf numFmtId="0" fontId="95" fillId="0" borderId="0" xfId="0" applyFont="1">
      <alignment vertical="center"/>
    </xf>
    <xf numFmtId="0" fontId="95" fillId="6" borderId="0" xfId="0" applyFont="1" applyFill="1" applyAlignment="1">
      <alignment horizontal="left" vertical="center"/>
    </xf>
    <xf numFmtId="0" fontId="78" fillId="0" borderId="0" xfId="0" applyFont="1" applyAlignment="1">
      <alignment wrapText="1"/>
    </xf>
    <xf numFmtId="0" fontId="24" fillId="0" borderId="0" xfId="17" applyFont="1">
      <alignment horizontal="center" vertical="center"/>
    </xf>
    <xf numFmtId="0" fontId="24" fillId="5" borderId="0" xfId="0" applyFont="1" applyFill="1">
      <alignment vertical="center"/>
    </xf>
    <xf numFmtId="0" fontId="24" fillId="5" borderId="0" xfId="0" applyFont="1" applyFill="1" applyAlignment="1">
      <alignment horizontal="center"/>
    </xf>
    <xf numFmtId="0" fontId="50" fillId="5" borderId="0" xfId="2" applyFont="1" applyFill="1">
      <alignment horizontal="left" vertical="center"/>
    </xf>
    <xf numFmtId="0" fontId="24" fillId="5" borderId="0" xfId="17" applyFont="1" applyFill="1">
      <alignment horizontal="center" vertical="center"/>
    </xf>
    <xf numFmtId="0" fontId="71" fillId="6" borderId="0" xfId="1" applyFont="1" applyFill="1">
      <alignment horizontal="center" vertical="center"/>
    </xf>
    <xf numFmtId="0" fontId="24" fillId="3" borderId="0" xfId="17" applyFont="1" applyFill="1">
      <alignment horizontal="center" vertical="center"/>
    </xf>
    <xf numFmtId="0" fontId="24" fillId="6" borderId="0" xfId="17" applyFont="1" applyFill="1">
      <alignment horizontal="center" vertical="center"/>
    </xf>
    <xf numFmtId="0" fontId="28" fillId="3" borderId="0" xfId="1" applyFont="1" applyFill="1">
      <alignment horizontal="center" vertical="center"/>
    </xf>
    <xf numFmtId="0" fontId="24" fillId="0" borderId="0" xfId="16" applyFont="1">
      <alignment horizontal="left" vertical="center" wrapText="1"/>
    </xf>
    <xf numFmtId="0" fontId="33" fillId="6" borderId="0" xfId="1" applyFont="1" applyFill="1" applyAlignment="1">
      <alignment horizontal="left" vertical="top"/>
    </xf>
    <xf numFmtId="0" fontId="28" fillId="6" borderId="0" xfId="1" applyFont="1" applyFill="1">
      <alignment horizontal="center" vertical="center"/>
    </xf>
    <xf numFmtId="0" fontId="28" fillId="0" borderId="0" xfId="1" applyFont="1">
      <alignment horizontal="center" vertical="center"/>
    </xf>
    <xf numFmtId="0" fontId="24" fillId="6" borderId="0" xfId="16" applyFont="1" applyFill="1">
      <alignment horizontal="left" vertical="center" wrapText="1"/>
    </xf>
    <xf numFmtId="0" fontId="24" fillId="0" borderId="0" xfId="0" applyFont="1" applyAlignment="1">
      <alignment vertical="top" wrapText="1"/>
    </xf>
    <xf numFmtId="0" fontId="24" fillId="6" borderId="0" xfId="16" applyFont="1" applyFill="1" applyAlignment="1">
      <alignment horizontal="left" vertical="center"/>
    </xf>
    <xf numFmtId="0" fontId="88" fillId="5" borderId="0" xfId="0" applyFont="1" applyFill="1" applyAlignment="1">
      <alignment horizontal="center" vertical="center" wrapText="1"/>
    </xf>
    <xf numFmtId="0" fontId="88" fillId="0" borderId="0" xfId="0" applyFont="1" applyAlignment="1">
      <alignment horizontal="center" vertical="center" wrapText="1"/>
    </xf>
    <xf numFmtId="0" fontId="50" fillId="0" borderId="0" xfId="2" applyFont="1" applyFill="1">
      <alignment horizontal="left" vertical="center"/>
    </xf>
    <xf numFmtId="0" fontId="88" fillId="6" borderId="0" xfId="0" applyFont="1" applyFill="1">
      <alignment vertical="center"/>
    </xf>
    <xf numFmtId="0" fontId="88" fillId="0" borderId="0" xfId="0" applyFont="1">
      <alignment vertical="center"/>
    </xf>
    <xf numFmtId="0" fontId="28" fillId="6" borderId="0" xfId="1" applyFont="1" applyFill="1" applyAlignment="1">
      <alignment vertical="center"/>
    </xf>
    <xf numFmtId="0" fontId="28" fillId="0" borderId="0" xfId="1" applyFont="1" applyFill="1" applyAlignment="1">
      <alignment vertical="center"/>
    </xf>
    <xf numFmtId="0" fontId="96" fillId="11" borderId="0" xfId="0" applyFont="1" applyFill="1">
      <alignment vertical="center"/>
    </xf>
    <xf numFmtId="0" fontId="71" fillId="6" borderId="0" xfId="1" applyFont="1" applyFill="1" applyAlignment="1">
      <alignment horizontal="left" vertical="center"/>
    </xf>
    <xf numFmtId="0" fontId="71" fillId="0" borderId="0" xfId="1" applyFont="1" applyFill="1" applyAlignment="1">
      <alignment horizontal="left" vertical="center"/>
    </xf>
    <xf numFmtId="0" fontId="28" fillId="6" borderId="0" xfId="1" applyFont="1" applyFill="1" applyAlignment="1">
      <alignment horizontal="left" vertical="center" wrapText="1"/>
    </xf>
    <xf numFmtId="0" fontId="71" fillId="0" borderId="0" xfId="1" applyFont="1" applyAlignment="1">
      <alignment vertical="center"/>
    </xf>
    <xf numFmtId="0" fontId="90" fillId="6" borderId="0" xfId="23" applyFont="1" applyFill="1" applyAlignment="1">
      <alignment horizontal="left" vertical="center" wrapText="1"/>
    </xf>
    <xf numFmtId="0" fontId="24" fillId="6" borderId="0" xfId="0" applyFont="1" applyFill="1" applyAlignment="1">
      <alignment vertical="top"/>
    </xf>
    <xf numFmtId="0" fontId="24" fillId="0" borderId="0" xfId="0" applyFont="1" applyAlignment="1">
      <alignment vertical="top"/>
    </xf>
    <xf numFmtId="0" fontId="71" fillId="0" borderId="0" xfId="1" applyFont="1" applyAlignment="1">
      <alignment horizontal="left" vertical="center"/>
    </xf>
    <xf numFmtId="0" fontId="97" fillId="6" borderId="0" xfId="8" applyFont="1" applyFill="1" applyAlignment="1">
      <alignment vertical="center"/>
    </xf>
    <xf numFmtId="0" fontId="98" fillId="6" borderId="0" xfId="0" applyFont="1" applyFill="1">
      <alignment vertical="center"/>
    </xf>
    <xf numFmtId="0" fontId="67" fillId="6" borderId="0" xfId="1" applyFont="1" applyFill="1" applyAlignment="1">
      <alignment vertical="center"/>
    </xf>
    <xf numFmtId="0" fontId="99" fillId="0" borderId="0" xfId="0" applyFont="1">
      <alignment vertical="center"/>
    </xf>
    <xf numFmtId="0" fontId="99" fillId="0" borderId="0" xfId="0" applyFont="1" applyAlignment="1">
      <alignment horizontal="right" vertical="center"/>
    </xf>
    <xf numFmtId="0" fontId="29" fillId="0" borderId="0" xfId="1" applyFont="1" applyAlignment="1">
      <alignment vertical="center"/>
    </xf>
    <xf numFmtId="0" fontId="100" fillId="0" borderId="0" xfId="0" applyFont="1" applyAlignment="1">
      <alignment horizontal="right" vertical="center"/>
    </xf>
    <xf numFmtId="0" fontId="35" fillId="2" borderId="0" xfId="4" applyFont="1" applyFill="1" applyAlignment="1">
      <alignment horizontal="center" vertical="center" wrapText="1"/>
    </xf>
    <xf numFmtId="0" fontId="42" fillId="2" borderId="0" xfId="0" applyFont="1" applyFill="1" applyAlignment="1">
      <alignment horizontal="center" vertical="center"/>
    </xf>
    <xf numFmtId="0" fontId="24" fillId="15" borderId="0" xfId="0" applyFont="1" applyFill="1" applyAlignment="1">
      <alignment wrapText="1"/>
    </xf>
    <xf numFmtId="0" fontId="28" fillId="15" borderId="0" xfId="1" applyFont="1" applyFill="1">
      <alignment horizontal="center" vertical="center"/>
    </xf>
    <xf numFmtId="0" fontId="24" fillId="15" borderId="0" xfId="8" applyFont="1" applyFill="1">
      <alignment horizontal="left" vertical="center"/>
    </xf>
    <xf numFmtId="0" fontId="24" fillId="15" borderId="0" xfId="0" applyFont="1" applyFill="1">
      <alignment vertical="center"/>
    </xf>
    <xf numFmtId="0" fontId="24" fillId="15" borderId="0" xfId="0" applyFont="1" applyFill="1" applyAlignment="1">
      <alignment vertical="top" wrapText="1"/>
    </xf>
    <xf numFmtId="0" fontId="24" fillId="15" borderId="0" xfId="16" applyFont="1" applyFill="1">
      <alignment horizontal="left" vertical="center" wrapText="1"/>
    </xf>
    <xf numFmtId="0" fontId="25" fillId="6" borderId="123" xfId="0" applyFont="1" applyFill="1" applyBorder="1">
      <alignment vertical="center"/>
    </xf>
    <xf numFmtId="0" fontId="24" fillId="6" borderId="124" xfId="8" applyFont="1" applyFill="1" applyBorder="1">
      <alignment horizontal="left" vertical="center"/>
    </xf>
    <xf numFmtId="0" fontId="24" fillId="6" borderId="125" xfId="17" applyFont="1" applyFill="1" applyBorder="1">
      <alignment horizontal="center" vertical="center"/>
    </xf>
    <xf numFmtId="0" fontId="25" fillId="6" borderId="126" xfId="0" applyFont="1" applyFill="1" applyBorder="1">
      <alignment vertical="center"/>
    </xf>
    <xf numFmtId="0" fontId="24" fillId="6" borderId="127" xfId="8" applyFont="1" applyFill="1" applyBorder="1">
      <alignment horizontal="left" vertical="center"/>
    </xf>
    <xf numFmtId="0" fontId="24" fillId="6" borderId="128" xfId="17" applyFont="1" applyFill="1" applyBorder="1">
      <alignment horizontal="center" vertical="center"/>
    </xf>
    <xf numFmtId="0" fontId="28" fillId="6" borderId="0" xfId="4" applyFont="1" applyFill="1">
      <alignment horizontal="left" vertical="center" wrapText="1"/>
    </xf>
    <xf numFmtId="0" fontId="24" fillId="8" borderId="0" xfId="25" applyFont="1">
      <alignment horizontal="center" vertical="center"/>
    </xf>
    <xf numFmtId="0" fontId="24" fillId="6" borderId="0" xfId="0" applyFont="1" applyFill="1">
      <alignment vertical="center"/>
    </xf>
    <xf numFmtId="0" fontId="24" fillId="0" borderId="0" xfId="0" applyFont="1" applyAlignment="1">
      <alignment horizontal="center"/>
    </xf>
    <xf numFmtId="0" fontId="28" fillId="6" borderId="0" xfId="4" applyFont="1" applyFill="1" applyAlignment="1">
      <alignment vertical="center" wrapText="1"/>
    </xf>
    <xf numFmtId="0" fontId="24" fillId="8" borderId="0" xfId="1" applyFont="1" applyFill="1" applyBorder="1">
      <alignment horizontal="center" vertical="center"/>
    </xf>
    <xf numFmtId="0" fontId="28" fillId="6" borderId="0" xfId="4" applyFont="1" applyFill="1" applyAlignment="1">
      <alignment vertical="top" wrapText="1"/>
    </xf>
    <xf numFmtId="0" fontId="33" fillId="6" borderId="0" xfId="4" applyFont="1" applyFill="1">
      <alignment horizontal="left" vertical="center" wrapText="1"/>
    </xf>
    <xf numFmtId="0" fontId="28" fillId="6" borderId="0" xfId="4" applyFont="1" applyFill="1">
      <alignment horizontal="left" vertical="center" wrapText="1"/>
    </xf>
    <xf numFmtId="0" fontId="24" fillId="6" borderId="0" xfId="0" applyFont="1" applyFill="1" applyAlignment="1">
      <alignment vertical="center" wrapText="1"/>
    </xf>
    <xf numFmtId="0" fontId="25" fillId="6" borderId="0" xfId="0" applyFont="1" applyFill="1" applyAlignment="1">
      <alignment horizontal="center" vertical="top" wrapText="1"/>
    </xf>
    <xf numFmtId="0" fontId="28" fillId="6" borderId="0" xfId="4" applyFont="1" applyFill="1" applyAlignment="1">
      <alignment horizontal="left" vertical="top" wrapText="1"/>
    </xf>
    <xf numFmtId="0" fontId="30" fillId="5" borderId="0" xfId="1" applyFont="1" applyFill="1" applyAlignment="1">
      <alignment horizontal="left" vertical="center" wrapText="1"/>
    </xf>
    <xf numFmtId="0" fontId="28" fillId="0" borderId="0" xfId="4" applyFont="1">
      <alignment horizontal="left" vertical="center" wrapText="1"/>
    </xf>
    <xf numFmtId="0" fontId="35" fillId="4" borderId="0" xfId="4" applyFont="1" applyFill="1" applyAlignment="1">
      <alignment horizontal="center" vertical="center" wrapText="1"/>
    </xf>
    <xf numFmtId="0" fontId="24" fillId="6" borderId="0" xfId="0" applyFont="1" applyFill="1" applyAlignment="1">
      <alignment horizontal="left" vertical="center" wrapText="1"/>
    </xf>
    <xf numFmtId="0" fontId="42" fillId="6" borderId="0" xfId="0" applyFont="1" applyFill="1" applyAlignment="1">
      <alignment horizontal="center" vertical="center"/>
    </xf>
    <xf numFmtId="0" fontId="28" fillId="6" borderId="0" xfId="4" applyFont="1" applyFill="1" applyAlignment="1">
      <alignment horizontal="left" vertical="center" wrapText="1"/>
    </xf>
    <xf numFmtId="0" fontId="33" fillId="3" borderId="0" xfId="0" applyFont="1" applyFill="1" applyAlignment="1">
      <alignment horizontal="center" vertical="center"/>
    </xf>
    <xf numFmtId="0" fontId="25" fillId="6" borderId="0" xfId="0" applyFont="1" applyFill="1" applyAlignment="1">
      <alignment horizontal="center" vertical="top"/>
    </xf>
    <xf numFmtId="0" fontId="28" fillId="0" borderId="0" xfId="0" applyFont="1" applyAlignment="1">
      <alignment vertical="center" wrapText="1"/>
    </xf>
    <xf numFmtId="0" fontId="49" fillId="13" borderId="112" xfId="1" applyFont="1" applyFill="1" applyBorder="1">
      <alignment horizontal="center" vertical="center"/>
    </xf>
    <xf numFmtId="0" fontId="49" fillId="13" borderId="113" xfId="1" applyFont="1" applyFill="1" applyBorder="1">
      <alignment horizontal="center" vertical="center"/>
    </xf>
    <xf numFmtId="0" fontId="49" fillId="13" borderId="114" xfId="1" applyFont="1" applyFill="1" applyBorder="1">
      <alignment horizontal="center" vertical="center"/>
    </xf>
    <xf numFmtId="0" fontId="43" fillId="5" borderId="0" xfId="1" applyFont="1" applyFill="1" applyAlignment="1">
      <alignment horizontal="left" vertical="center"/>
    </xf>
    <xf numFmtId="0" fontId="43" fillId="5" borderId="0" xfId="26" applyFont="1" applyAlignment="1">
      <alignment horizontal="left" vertical="center" wrapText="1"/>
    </xf>
    <xf numFmtId="0" fontId="28" fillId="0" borderId="0" xfId="4" applyFont="1" applyAlignment="1">
      <alignment vertical="center" wrapText="1"/>
    </xf>
    <xf numFmtId="0" fontId="24" fillId="0" borderId="0" xfId="4" applyFont="1">
      <alignment horizontal="left" vertical="center" wrapText="1"/>
    </xf>
    <xf numFmtId="0" fontId="29" fillId="0" borderId="0" xfId="1" applyFont="1" applyAlignment="1">
      <alignment horizontal="center"/>
    </xf>
    <xf numFmtId="0" fontId="28" fillId="0" borderId="0" xfId="4" applyFont="1" applyAlignment="1">
      <alignment horizontal="left" vertical="top" wrapText="1"/>
    </xf>
    <xf numFmtId="0" fontId="36" fillId="7" borderId="0" xfId="9" applyFont="1">
      <alignment horizontal="center" vertical="center"/>
    </xf>
    <xf numFmtId="0" fontId="35" fillId="4" borderId="0" xfId="0" applyFont="1" applyFill="1" applyAlignment="1">
      <alignment horizontal="center" vertical="center"/>
    </xf>
    <xf numFmtId="0" fontId="33" fillId="5" borderId="0" xfId="4" applyFont="1" applyFill="1" applyAlignment="1">
      <alignment horizontal="center" vertical="center" wrapText="1"/>
    </xf>
    <xf numFmtId="0" fontId="29" fillId="5" borderId="0" xfId="1" applyFont="1" applyFill="1">
      <alignment horizontal="center" vertical="center"/>
    </xf>
    <xf numFmtId="0" fontId="24" fillId="8" borderId="0" xfId="1" applyFont="1" applyFill="1">
      <alignment horizontal="center" vertical="center"/>
    </xf>
    <xf numFmtId="0" fontId="53" fillId="3" borderId="0" xfId="6" applyFont="1" applyFill="1" applyAlignment="1">
      <alignment horizontal="center" vertical="center"/>
    </xf>
    <xf numFmtId="0" fontId="43" fillId="6" borderId="0" xfId="7" applyFont="1" applyAlignment="1">
      <alignment horizontal="left" vertical="center" wrapText="1"/>
    </xf>
    <xf numFmtId="0" fontId="24" fillId="8" borderId="0" xfId="25" applyFont="1">
      <alignment horizontal="center" vertical="center"/>
    </xf>
    <xf numFmtId="0" fontId="28" fillId="8" borderId="0" xfId="1" applyFont="1" applyFill="1">
      <alignment horizontal="center" vertical="center"/>
    </xf>
    <xf numFmtId="0" fontId="24" fillId="8" borderId="0" xfId="27" applyFont="1" applyFill="1">
      <alignment horizontal="center" vertical="center"/>
    </xf>
    <xf numFmtId="0" fontId="53" fillId="6" borderId="0" xfId="0" applyFont="1" applyFill="1">
      <alignment vertical="center"/>
    </xf>
    <xf numFmtId="0" fontId="43" fillId="6" borderId="0" xfId="7" applyFont="1">
      <alignment horizontal="left" vertical="center"/>
    </xf>
    <xf numFmtId="0" fontId="53" fillId="6" borderId="0" xfId="6" applyFont="1">
      <alignment horizontal="left" vertical="center"/>
    </xf>
    <xf numFmtId="0" fontId="39" fillId="2" borderId="0" xfId="13" applyFont="1" applyFill="1" applyAlignment="1">
      <alignment horizontal="right" vertical="top" wrapText="1"/>
    </xf>
    <xf numFmtId="0" fontId="28" fillId="8" borderId="0" xfId="1" applyFont="1" applyFill="1" applyBorder="1">
      <alignment horizontal="center" vertical="center"/>
    </xf>
    <xf numFmtId="0" fontId="28" fillId="6" borderId="0" xfId="4" applyFont="1" applyFill="1" applyAlignment="1">
      <alignment horizontal="left" vertical="center"/>
    </xf>
    <xf numFmtId="0" fontId="29" fillId="0" borderId="0" xfId="1" applyFont="1">
      <alignment horizontal="center" vertical="center"/>
    </xf>
    <xf numFmtId="0" fontId="49" fillId="7" borderId="0" xfId="9" applyFont="1">
      <alignment horizontal="center" vertical="center"/>
    </xf>
    <xf numFmtId="0" fontId="49" fillId="7" borderId="0" xfId="1" applyFont="1" applyFill="1">
      <alignment horizontal="center" vertical="center"/>
    </xf>
    <xf numFmtId="0" fontId="28" fillId="2" borderId="0" xfId="4" applyFont="1" applyFill="1" applyAlignment="1">
      <alignment horizontal="left" vertical="top" wrapText="1"/>
    </xf>
    <xf numFmtId="0" fontId="33" fillId="2" borderId="0" xfId="4" applyFont="1" applyFill="1">
      <alignment horizontal="left" vertical="center" wrapText="1"/>
    </xf>
    <xf numFmtId="0" fontId="36" fillId="7" borderId="0" xfId="9" applyFont="1" applyProtection="1">
      <alignment horizontal="center" vertical="center"/>
      <protection locked="0"/>
    </xf>
    <xf numFmtId="0" fontId="24" fillId="6" borderId="0" xfId="8" applyFont="1" applyFill="1" applyAlignment="1">
      <alignment vertical="center" wrapText="1"/>
    </xf>
    <xf numFmtId="0" fontId="68" fillId="2" borderId="0" xfId="0" applyFont="1" applyFill="1" applyAlignment="1">
      <alignment wrapText="1"/>
    </xf>
    <xf numFmtId="0" fontId="28" fillId="2" borderId="0" xfId="4" applyFont="1" applyFill="1">
      <alignment horizontal="left" vertical="center" wrapText="1"/>
    </xf>
    <xf numFmtId="0" fontId="39" fillId="2" borderId="0" xfId="13" applyFont="1" applyFill="1" applyAlignment="1">
      <alignment horizontal="right" vertical="top"/>
    </xf>
    <xf numFmtId="0" fontId="35" fillId="7" borderId="0" xfId="9" applyFont="1">
      <alignment horizontal="center" vertical="center"/>
    </xf>
    <xf numFmtId="0" fontId="35" fillId="7" borderId="0" xfId="9" applyFont="1" applyAlignment="1">
      <alignment horizontal="center" vertical="center" wrapText="1"/>
    </xf>
    <xf numFmtId="0" fontId="73" fillId="7" borderId="0" xfId="9" applyFont="1" applyAlignment="1">
      <alignment horizontal="center" vertical="center" wrapText="1"/>
    </xf>
    <xf numFmtId="0" fontId="73" fillId="7" borderId="0" xfId="9" applyFont="1">
      <alignment horizontal="center" vertical="center"/>
    </xf>
    <xf numFmtId="0" fontId="77" fillId="0" borderId="0" xfId="0" applyFont="1" applyAlignment="1">
      <alignment horizontal="center" vertical="center"/>
    </xf>
    <xf numFmtId="0" fontId="75" fillId="0" borderId="35" xfId="0" applyFont="1" applyBorder="1" applyAlignment="1">
      <alignment horizontal="center" vertical="center" wrapText="1"/>
    </xf>
    <xf numFmtId="0" fontId="75" fillId="0" borderId="52" xfId="0" applyFont="1" applyBorder="1" applyAlignment="1">
      <alignment horizontal="center" vertical="center" wrapText="1"/>
    </xf>
    <xf numFmtId="0" fontId="76" fillId="2" borderId="35" xfId="0" applyFont="1" applyFill="1" applyBorder="1" applyAlignment="1">
      <alignment horizontal="center" vertical="center" wrapText="1"/>
    </xf>
    <xf numFmtId="0" fontId="76" fillId="2" borderId="52" xfId="0" applyFont="1" applyFill="1" applyBorder="1" applyAlignment="1">
      <alignment horizontal="center" vertical="center" wrapText="1"/>
    </xf>
    <xf numFmtId="0" fontId="76" fillId="2" borderId="65" xfId="0" applyFont="1" applyFill="1" applyBorder="1" applyAlignment="1">
      <alignment horizontal="center" vertical="center" wrapText="1"/>
    </xf>
    <xf numFmtId="0" fontId="76" fillId="2" borderId="39" xfId="0" applyFont="1" applyFill="1" applyBorder="1" applyAlignment="1">
      <alignment horizontal="center" vertical="center" wrapText="1"/>
    </xf>
    <xf numFmtId="0" fontId="76" fillId="2" borderId="64" xfId="0" applyFont="1" applyFill="1" applyBorder="1" applyAlignment="1">
      <alignment horizontal="center" vertical="center" wrapText="1"/>
    </xf>
    <xf numFmtId="0" fontId="76" fillId="2" borderId="38" xfId="0" applyFont="1" applyFill="1" applyBorder="1" applyAlignment="1">
      <alignment horizontal="center" vertical="center" wrapText="1"/>
    </xf>
    <xf numFmtId="0" fontId="75" fillId="0" borderId="57" xfId="14" applyFont="1" applyFill="1" applyBorder="1">
      <alignment horizontal="center" vertical="center"/>
    </xf>
    <xf numFmtId="0" fontId="75" fillId="0" borderId="62" xfId="14" applyFont="1" applyFill="1" applyBorder="1">
      <alignment horizontal="center" vertical="center"/>
    </xf>
    <xf numFmtId="0" fontId="75" fillId="0" borderId="63" xfId="14" applyFont="1" applyFill="1" applyBorder="1">
      <alignment horizontal="center" vertical="center"/>
    </xf>
    <xf numFmtId="0" fontId="76" fillId="0" borderId="35" xfId="0" applyFont="1" applyBorder="1" applyAlignment="1">
      <alignment horizontal="center" vertical="center"/>
    </xf>
    <xf numFmtId="0" fontId="76" fillId="0" borderId="52" xfId="0" applyFont="1" applyBorder="1" applyAlignment="1">
      <alignment horizontal="center" vertical="center"/>
    </xf>
    <xf numFmtId="0" fontId="76" fillId="2" borderId="35" xfId="0" applyFont="1" applyFill="1" applyBorder="1" applyAlignment="1">
      <alignment horizontal="center" vertical="center"/>
    </xf>
    <xf numFmtId="0" fontId="76" fillId="2" borderId="52" xfId="0" applyFont="1" applyFill="1" applyBorder="1" applyAlignment="1">
      <alignment horizontal="center" vertical="center"/>
    </xf>
    <xf numFmtId="0" fontId="75" fillId="0" borderId="66" xfId="14" applyFont="1" applyFill="1" applyBorder="1">
      <alignment horizontal="center" vertical="center"/>
    </xf>
    <xf numFmtId="0" fontId="75" fillId="0" borderId="68" xfId="14" applyFont="1" applyFill="1" applyBorder="1">
      <alignment horizontal="center" vertical="center"/>
    </xf>
    <xf numFmtId="0" fontId="75" fillId="0" borderId="67" xfId="14" applyFont="1" applyFill="1" applyBorder="1">
      <alignment horizontal="center" vertical="center"/>
    </xf>
    <xf numFmtId="0" fontId="76" fillId="0" borderId="38" xfId="0" applyFont="1" applyBorder="1" applyAlignment="1">
      <alignment horizontal="center" vertical="center"/>
    </xf>
    <xf numFmtId="0" fontId="76" fillId="0" borderId="39" xfId="0" applyFont="1" applyBorder="1" applyAlignment="1">
      <alignment horizontal="center" vertical="center"/>
    </xf>
    <xf numFmtId="0" fontId="76" fillId="0" borderId="64" xfId="0" applyFont="1" applyBorder="1" applyAlignment="1">
      <alignment horizontal="center" vertical="center"/>
    </xf>
    <xf numFmtId="0" fontId="75" fillId="0" borderId="0" xfId="14" applyFont="1" applyFill="1" applyBorder="1">
      <alignment horizontal="center" vertical="center"/>
    </xf>
    <xf numFmtId="0" fontId="76" fillId="0" borderId="0" xfId="0" applyFont="1" applyAlignment="1">
      <alignment horizontal="center" vertical="center"/>
    </xf>
    <xf numFmtId="0" fontId="73" fillId="0" borderId="0" xfId="14" applyFont="1" applyFill="1" applyBorder="1">
      <alignment horizontal="center" vertical="center"/>
    </xf>
    <xf numFmtId="1" fontId="76" fillId="0" borderId="0" xfId="0" applyNumberFormat="1" applyFont="1" applyAlignment="1">
      <alignment horizontal="center" vertical="center"/>
    </xf>
    <xf numFmtId="0" fontId="24" fillId="0" borderId="0" xfId="0" applyFont="1" applyAlignment="1">
      <alignment horizontal="center" vertical="center"/>
    </xf>
    <xf numFmtId="0" fontId="28" fillId="0" borderId="0" xfId="4" applyFont="1" applyAlignment="1">
      <alignment horizontal="center" vertical="center"/>
    </xf>
    <xf numFmtId="0" fontId="25" fillId="5" borderId="115" xfId="0" applyFont="1" applyFill="1" applyBorder="1" applyAlignment="1">
      <alignment horizontal="left" vertical="center"/>
    </xf>
    <xf numFmtId="0" fontId="79" fillId="4" borderId="0" xfId="3" applyFont="1" applyFill="1" applyAlignment="1">
      <alignment horizontal="left" vertical="center" wrapText="1"/>
    </xf>
    <xf numFmtId="0" fontId="53" fillId="9" borderId="76" xfId="14" applyFont="1" applyBorder="1" applyAlignment="1">
      <alignment horizontal="left" vertical="center"/>
    </xf>
    <xf numFmtId="0" fontId="53" fillId="9" borderId="0" xfId="14" applyFont="1" applyBorder="1" applyAlignment="1">
      <alignment horizontal="left" vertical="center"/>
    </xf>
    <xf numFmtId="0" fontId="49" fillId="7" borderId="0" xfId="1" applyFont="1" applyFill="1" applyProtection="1">
      <alignment horizontal="center" vertical="center"/>
    </xf>
    <xf numFmtId="0" fontId="29" fillId="0" borderId="0" xfId="1" applyFont="1" applyProtection="1">
      <alignment horizontal="center" vertical="center"/>
    </xf>
    <xf numFmtId="164" fontId="24" fillId="0" borderId="0" xfId="0" applyNumberFormat="1" applyFont="1" applyAlignment="1">
      <alignment horizontal="center" vertical="center"/>
    </xf>
    <xf numFmtId="0" fontId="75" fillId="0" borderId="11" xfId="0" applyFont="1" applyBorder="1" applyAlignment="1">
      <alignment horizontal="center" vertical="center" wrapText="1"/>
    </xf>
    <xf numFmtId="0" fontId="75" fillId="0" borderId="6" xfId="0" applyFont="1" applyBorder="1" applyAlignment="1">
      <alignment horizontal="center" vertical="center" wrapText="1"/>
    </xf>
    <xf numFmtId="0" fontId="75" fillId="0" borderId="5"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6" xfId="0" applyFont="1" applyBorder="1" applyAlignment="1">
      <alignment horizontal="center" vertical="center" wrapText="1"/>
    </xf>
    <xf numFmtId="0" fontId="82" fillId="0" borderId="5" xfId="0" applyFont="1" applyBorder="1" applyAlignment="1">
      <alignment horizontal="center" vertical="center" wrapText="1"/>
    </xf>
    <xf numFmtId="164" fontId="76" fillId="0" borderId="0" xfId="0" applyNumberFormat="1" applyFont="1" applyAlignment="1">
      <alignment horizontal="center" vertical="center"/>
    </xf>
    <xf numFmtId="0" fontId="36" fillId="4" borderId="73" xfId="6" applyFont="1" applyFill="1" applyBorder="1" applyAlignment="1">
      <alignment horizontal="center" vertical="center"/>
    </xf>
    <xf numFmtId="0" fontId="36" fillId="4" borderId="74" xfId="6" applyFont="1" applyFill="1" applyBorder="1" applyAlignment="1">
      <alignment horizontal="center" vertical="center"/>
    </xf>
    <xf numFmtId="0" fontId="36" fillId="4" borderId="117" xfId="6" applyFont="1" applyFill="1" applyBorder="1" applyAlignment="1">
      <alignment horizontal="center" vertical="center"/>
    </xf>
    <xf numFmtId="0" fontId="36" fillId="4" borderId="78" xfId="6" applyFont="1" applyFill="1" applyBorder="1" applyAlignment="1">
      <alignment horizontal="center" vertical="center"/>
    </xf>
    <xf numFmtId="0" fontId="36" fillId="4" borderId="71" xfId="6" applyFont="1" applyFill="1" applyBorder="1" applyAlignment="1">
      <alignment horizontal="center" vertical="center"/>
    </xf>
    <xf numFmtId="0" fontId="36" fillId="4" borderId="118" xfId="6" applyFont="1" applyFill="1" applyBorder="1" applyAlignment="1">
      <alignment horizontal="center" vertical="center"/>
    </xf>
    <xf numFmtId="0" fontId="25" fillId="8" borderId="72" xfId="14" applyFont="1" applyFill="1" applyBorder="1">
      <alignment horizontal="center" vertical="center"/>
    </xf>
    <xf numFmtId="0" fontId="43" fillId="2" borderId="0" xfId="0" applyFont="1" applyFill="1" applyAlignment="1">
      <alignment horizontal="center" vertical="center" wrapText="1"/>
    </xf>
    <xf numFmtId="0" fontId="43" fillId="2" borderId="0" xfId="0" applyFont="1" applyFill="1" applyAlignment="1">
      <alignment horizontal="center" vertical="center"/>
    </xf>
    <xf numFmtId="0" fontId="25" fillId="0" borderId="0" xfId="0" applyFont="1" applyAlignment="1">
      <alignment horizontal="center" vertical="center"/>
    </xf>
    <xf numFmtId="0" fontId="36" fillId="4" borderId="75" xfId="6" applyFont="1" applyFill="1" applyBorder="1" applyAlignment="1">
      <alignment horizontal="center" vertical="center"/>
    </xf>
    <xf numFmtId="0" fontId="36" fillId="4" borderId="79" xfId="6" applyFont="1" applyFill="1" applyBorder="1" applyAlignment="1">
      <alignment horizontal="center" vertical="center"/>
    </xf>
    <xf numFmtId="0" fontId="43" fillId="0" borderId="76" xfId="0" applyFont="1" applyBorder="1" applyAlignment="1">
      <alignment horizontal="center" vertical="center"/>
    </xf>
    <xf numFmtId="0" fontId="43" fillId="0" borderId="0" xfId="0" applyFont="1" applyAlignment="1">
      <alignment horizontal="center" vertical="center"/>
    </xf>
    <xf numFmtId="0" fontId="43" fillId="0" borderId="77" xfId="0" applyFont="1" applyBorder="1" applyAlignment="1">
      <alignment horizontal="center" vertical="center"/>
    </xf>
    <xf numFmtId="0" fontId="76" fillId="0" borderId="84" xfId="0" applyFont="1" applyBorder="1" applyAlignment="1">
      <alignment horizontal="center" vertical="top"/>
    </xf>
    <xf numFmtId="0" fontId="76" fillId="0" borderId="74" xfId="0" applyFont="1" applyBorder="1" applyAlignment="1">
      <alignment horizontal="center" vertical="top"/>
    </xf>
    <xf numFmtId="0" fontId="76" fillId="0" borderId="75" xfId="0" applyFont="1" applyBorder="1" applyAlignment="1">
      <alignment horizontal="center" vertical="top"/>
    </xf>
    <xf numFmtId="0" fontId="36" fillId="4" borderId="73" xfId="18" applyFont="1" applyBorder="1" applyAlignment="1">
      <alignment horizontal="left" vertical="center" indent="2"/>
    </xf>
    <xf numFmtId="0" fontId="36" fillId="4" borderId="74" xfId="18" applyFont="1" applyBorder="1" applyAlignment="1">
      <alignment horizontal="left" vertical="center" indent="2"/>
    </xf>
    <xf numFmtId="0" fontId="36" fillId="4" borderId="75" xfId="18" applyFont="1" applyBorder="1" applyAlignment="1">
      <alignment horizontal="left" vertical="center" indent="2"/>
    </xf>
    <xf numFmtId="0" fontId="36" fillId="4" borderId="78" xfId="18" applyFont="1" applyBorder="1" applyAlignment="1">
      <alignment horizontal="left" vertical="center" indent="2"/>
    </xf>
    <xf numFmtId="0" fontId="36" fillId="4" borderId="71" xfId="18" applyFont="1" applyBorder="1" applyAlignment="1">
      <alignment horizontal="left" vertical="center" indent="2"/>
    </xf>
    <xf numFmtId="0" fontId="36" fillId="4" borderId="79" xfId="18" applyFont="1" applyBorder="1" applyAlignment="1">
      <alignment horizontal="left" vertical="center" indent="2"/>
    </xf>
    <xf numFmtId="0" fontId="43" fillId="0" borderId="45" xfId="0" applyFont="1" applyBorder="1" applyAlignment="1">
      <alignment horizontal="center" vertical="center"/>
    </xf>
    <xf numFmtId="0" fontId="9" fillId="8" borderId="0" xfId="4" applyFont="1" applyFill="1" applyAlignment="1">
      <alignment horizontal="center" vertical="center"/>
    </xf>
    <xf numFmtId="164" fontId="24" fillId="0" borderId="40" xfId="0" applyNumberFormat="1" applyFont="1" applyBorder="1" applyAlignment="1">
      <alignment horizontal="center" vertical="center"/>
    </xf>
    <xf numFmtId="164" fontId="24" fillId="0" borderId="35" xfId="0" applyNumberFormat="1" applyFont="1" applyBorder="1" applyAlignment="1">
      <alignment horizontal="center" vertical="center"/>
    </xf>
    <xf numFmtId="164" fontId="24" fillId="0" borderId="98" xfId="0" applyNumberFormat="1" applyFont="1" applyBorder="1" applyAlignment="1">
      <alignment horizontal="center" vertical="center"/>
    </xf>
    <xf numFmtId="0" fontId="24" fillId="0" borderId="30"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97" xfId="0" applyFont="1" applyBorder="1" applyAlignment="1">
      <alignment horizontal="center" vertical="center" wrapText="1"/>
    </xf>
    <xf numFmtId="164" fontId="24" fillId="0" borderId="34" xfId="0" applyNumberFormat="1" applyFont="1" applyBorder="1" applyAlignment="1">
      <alignment horizontal="center" vertical="center"/>
    </xf>
    <xf numFmtId="0" fontId="12" fillId="8" borderId="0" xfId="1" applyFont="1" applyFill="1">
      <alignment horizontal="center" vertical="center"/>
    </xf>
    <xf numFmtId="0" fontId="43" fillId="3" borderId="88" xfId="0" applyFont="1" applyFill="1" applyBorder="1" applyAlignment="1">
      <alignment horizontal="center" vertical="center"/>
    </xf>
    <xf numFmtId="0" fontId="43" fillId="3" borderId="94" xfId="0" applyFont="1" applyFill="1" applyBorder="1" applyAlignment="1">
      <alignment horizontal="center" vertical="center"/>
    </xf>
    <xf numFmtId="0" fontId="43" fillId="3" borderId="96" xfId="0" applyFont="1" applyFill="1" applyBorder="1" applyAlignment="1">
      <alignment horizontal="center" vertical="center"/>
    </xf>
    <xf numFmtId="0" fontId="24" fillId="0" borderId="89" xfId="0" applyFont="1" applyBorder="1" applyAlignment="1">
      <alignment horizontal="center" vertical="center" wrapText="1"/>
    </xf>
    <xf numFmtId="0" fontId="24" fillId="0" borderId="40" xfId="0" applyFont="1" applyBorder="1" applyAlignment="1">
      <alignment horizontal="center" vertical="center" wrapText="1"/>
    </xf>
    <xf numFmtId="0" fontId="24" fillId="0" borderId="35" xfId="0" applyFont="1" applyBorder="1" applyAlignment="1">
      <alignment horizontal="center" vertical="center" wrapText="1"/>
    </xf>
    <xf numFmtId="0" fontId="24" fillId="0" borderId="98" xfId="0" applyFont="1" applyBorder="1" applyAlignment="1">
      <alignment horizontal="center" vertical="center" wrapText="1"/>
    </xf>
    <xf numFmtId="0" fontId="43" fillId="3" borderId="100" xfId="0" applyFont="1" applyFill="1" applyBorder="1" applyAlignment="1">
      <alignment horizontal="center" vertical="center"/>
    </xf>
    <xf numFmtId="0" fontId="43" fillId="3" borderId="101" xfId="0" applyFont="1" applyFill="1" applyBorder="1" applyAlignment="1">
      <alignment horizontal="center" vertical="center"/>
    </xf>
    <xf numFmtId="0" fontId="43" fillId="3" borderId="102" xfId="0" applyFont="1" applyFill="1" applyBorder="1" applyAlignment="1">
      <alignment horizontal="center" vertical="center"/>
    </xf>
    <xf numFmtId="0" fontId="24" fillId="0" borderId="92" xfId="0" applyFont="1" applyBorder="1" applyAlignment="1">
      <alignment horizontal="center" vertical="center" wrapText="1"/>
    </xf>
    <xf numFmtId="0" fontId="24" fillId="0" borderId="34" xfId="0" applyFont="1" applyBorder="1" applyAlignment="1">
      <alignment horizontal="center" vertical="center" wrapText="1"/>
    </xf>
    <xf numFmtId="0" fontId="24" fillId="0" borderId="40" xfId="0" applyFont="1" applyBorder="1" applyAlignment="1">
      <alignment horizontal="center" vertical="center"/>
    </xf>
    <xf numFmtId="0" fontId="24" fillId="0" borderId="35" xfId="0" applyFont="1" applyBorder="1" applyAlignment="1">
      <alignment horizontal="center" vertical="center"/>
    </xf>
    <xf numFmtId="0" fontId="0" fillId="0" borderId="0" xfId="0" applyAlignment="1">
      <alignment horizontal="center" vertical="center"/>
    </xf>
    <xf numFmtId="164" fontId="24" fillId="0" borderId="110" xfId="0" applyNumberFormat="1" applyFont="1" applyBorder="1" applyAlignment="1">
      <alignment horizontal="center" vertical="center"/>
    </xf>
    <xf numFmtId="164" fontId="24" fillId="0" borderId="45" xfId="0" applyNumberFormat="1" applyFont="1" applyBorder="1" applyAlignment="1">
      <alignment horizontal="center" vertical="center"/>
    </xf>
    <xf numFmtId="164" fontId="24" fillId="0" borderId="36" xfId="0" applyNumberFormat="1" applyFont="1" applyBorder="1" applyAlignment="1">
      <alignment horizontal="center" vertical="center"/>
    </xf>
    <xf numFmtId="164" fontId="24" fillId="0" borderId="92" xfId="0" applyNumberFormat="1" applyFont="1" applyBorder="1" applyAlignment="1">
      <alignment horizontal="center" vertical="center"/>
    </xf>
    <xf numFmtId="0" fontId="24" fillId="0" borderId="93" xfId="0" applyFont="1" applyBorder="1" applyAlignment="1">
      <alignment horizontal="center" vertical="center"/>
    </xf>
    <xf numFmtId="0" fontId="24" fillId="0" borderId="95" xfId="0" applyFont="1" applyBorder="1" applyAlignment="1">
      <alignment horizontal="center" vertical="center"/>
    </xf>
    <xf numFmtId="0" fontId="24" fillId="0" borderId="99" xfId="0" applyFont="1" applyBorder="1" applyAlignment="1">
      <alignment horizontal="center" vertical="center"/>
    </xf>
    <xf numFmtId="0" fontId="24" fillId="0" borderId="104" xfId="0" applyFont="1" applyBorder="1" applyAlignment="1">
      <alignment horizontal="center" vertical="center"/>
    </xf>
    <xf numFmtId="0" fontId="24" fillId="0" borderId="92" xfId="0" applyFont="1" applyBorder="1" applyAlignment="1">
      <alignment horizontal="center" vertical="center"/>
    </xf>
    <xf numFmtId="0" fontId="24" fillId="0" borderId="34" xfId="0" applyFont="1" applyBorder="1" applyAlignment="1">
      <alignment horizontal="center" vertical="center"/>
    </xf>
    <xf numFmtId="0" fontId="24" fillId="0" borderId="30" xfId="0" applyFont="1" applyBorder="1" applyAlignment="1">
      <alignment horizontal="center" vertical="center"/>
    </xf>
    <xf numFmtId="0" fontId="24" fillId="0" borderId="37" xfId="0" applyFont="1" applyBorder="1" applyAlignment="1">
      <alignment horizontal="center" vertical="center"/>
    </xf>
    <xf numFmtId="0" fontId="24" fillId="0" borderId="97" xfId="0" applyFont="1" applyBorder="1" applyAlignment="1">
      <alignment horizontal="center" vertical="center"/>
    </xf>
    <xf numFmtId="0" fontId="24" fillId="0" borderId="42" xfId="0" applyFont="1" applyBorder="1" applyAlignment="1">
      <alignment horizontal="center" vertical="center"/>
    </xf>
    <xf numFmtId="0" fontId="6" fillId="14" borderId="0" xfId="1" applyFont="1" applyFill="1">
      <alignment horizontal="center" vertical="center"/>
    </xf>
    <xf numFmtId="0" fontId="19" fillId="0" borderId="0" xfId="1" applyAlignment="1">
      <alignment horizontal="left" vertical="center"/>
    </xf>
    <xf numFmtId="0" fontId="6" fillId="14" borderId="0" xfId="1" quotePrefix="1" applyFont="1" applyFill="1">
      <alignment horizontal="center" vertical="center"/>
    </xf>
    <xf numFmtId="0" fontId="3" fillId="0" borderId="50" xfId="0" applyFont="1" applyBorder="1" applyAlignment="1">
      <alignment horizontal="center" vertical="center"/>
    </xf>
    <xf numFmtId="0" fontId="3" fillId="0" borderId="51" xfId="0" applyFont="1" applyBorder="1" applyAlignment="1">
      <alignment horizontal="center" vertical="center"/>
    </xf>
    <xf numFmtId="0" fontId="3" fillId="0" borderId="46" xfId="0" applyFont="1" applyBorder="1" applyAlignment="1">
      <alignment horizontal="center" vertical="center"/>
    </xf>
    <xf numFmtId="0" fontId="3" fillId="0" borderId="33" xfId="0" applyFont="1" applyBorder="1" applyAlignment="1">
      <alignment horizontal="center" vertical="center"/>
    </xf>
    <xf numFmtId="0" fontId="24" fillId="0" borderId="98" xfId="0" applyFont="1" applyBorder="1" applyAlignment="1">
      <alignment horizontal="center" vertical="center"/>
    </xf>
    <xf numFmtId="0" fontId="88" fillId="0" borderId="0" xfId="0" applyFont="1" applyAlignment="1">
      <alignment horizontal="left" vertical="center" wrapText="1"/>
    </xf>
    <xf numFmtId="0" fontId="90" fillId="6" borderId="0" xfId="23" applyFont="1" applyFill="1">
      <alignment horizontal="left" vertical="center"/>
    </xf>
    <xf numFmtId="0" fontId="24" fillId="0" borderId="0" xfId="0" applyFont="1" applyAlignment="1">
      <alignment horizontal="left" vertical="center" wrapText="1"/>
    </xf>
    <xf numFmtId="0" fontId="24" fillId="3" borderId="0" xfId="25" applyFont="1" applyFill="1">
      <alignment horizontal="center" vertical="center"/>
    </xf>
    <xf numFmtId="0" fontId="90" fillId="10" borderId="0" xfId="23" applyFont="1">
      <alignment horizontal="left" vertical="center"/>
    </xf>
    <xf numFmtId="0" fontId="25" fillId="6" borderId="0" xfId="0" applyFont="1" applyFill="1" applyAlignment="1">
      <alignment horizontal="left" vertical="center" wrapText="1"/>
    </xf>
    <xf numFmtId="0" fontId="24" fillId="6" borderId="0" xfId="8" applyFont="1" applyFill="1" applyAlignment="1">
      <alignment horizontal="left" vertical="center" wrapText="1"/>
    </xf>
    <xf numFmtId="0" fontId="28" fillId="3" borderId="0" xfId="1" applyFont="1" applyFill="1">
      <alignment horizontal="center" vertical="center"/>
    </xf>
    <xf numFmtId="0" fontId="33" fillId="6" borderId="0" xfId="0" applyFont="1" applyFill="1" applyAlignment="1">
      <alignment horizontal="left" vertical="center" wrapText="1"/>
    </xf>
    <xf numFmtId="0" fontId="28" fillId="6" borderId="0" xfId="0" applyFont="1" applyFill="1" applyAlignment="1">
      <alignment horizontal="left" vertical="center" wrapText="1"/>
    </xf>
    <xf numFmtId="0" fontId="60" fillId="6" borderId="0" xfId="0" applyFont="1" applyFill="1" applyAlignment="1">
      <alignment horizontal="left" vertical="center" wrapText="1"/>
    </xf>
    <xf numFmtId="0" fontId="94" fillId="6" borderId="0" xfId="1" applyFont="1" applyFill="1" applyAlignment="1">
      <alignment horizontal="left" vertical="center"/>
    </xf>
    <xf numFmtId="0" fontId="49" fillId="7" borderId="0" xfId="1" applyFont="1" applyFill="1" applyAlignment="1">
      <alignment horizontal="center" vertical="center" wrapText="1"/>
    </xf>
    <xf numFmtId="0" fontId="33" fillId="6" borderId="0" xfId="1" applyFont="1" applyFill="1" applyAlignment="1">
      <alignment horizontal="left" vertical="center" wrapText="1"/>
    </xf>
    <xf numFmtId="0" fontId="24" fillId="6" borderId="0" xfId="16" applyFont="1" applyFill="1">
      <alignment horizontal="left" vertical="center" wrapText="1"/>
    </xf>
    <xf numFmtId="0" fontId="28" fillId="6" borderId="0" xfId="1" applyFont="1" applyFill="1" applyAlignment="1">
      <alignment horizontal="left" vertical="center" wrapText="1"/>
    </xf>
    <xf numFmtId="0" fontId="24" fillId="6" borderId="0" xfId="16" applyFont="1" applyFill="1" applyAlignment="1">
      <alignment horizontal="left" vertical="top" wrapText="1"/>
    </xf>
    <xf numFmtId="0" fontId="24" fillId="6" borderId="0" xfId="8" applyFont="1" applyFill="1">
      <alignment horizontal="left" vertical="center"/>
    </xf>
    <xf numFmtId="0" fontId="24" fillId="6" borderId="0" xfId="0" applyFont="1" applyFill="1">
      <alignment vertical="center"/>
    </xf>
    <xf numFmtId="0" fontId="49" fillId="14" borderId="0" xfId="1" applyFont="1" applyFill="1">
      <alignment horizontal="center" vertical="center"/>
    </xf>
    <xf numFmtId="0" fontId="94" fillId="6" borderId="0" xfId="1" applyFont="1" applyFill="1" applyAlignment="1">
      <alignment horizontal="left" vertical="center" wrapText="1"/>
    </xf>
    <xf numFmtId="0" fontId="90" fillId="6" borderId="0" xfId="23" applyFont="1" applyFill="1" applyAlignment="1">
      <alignment horizontal="left" vertical="center" wrapText="1"/>
    </xf>
    <xf numFmtId="0" fontId="24" fillId="6" borderId="124" xfId="16" applyFont="1" applyFill="1" applyBorder="1">
      <alignment horizontal="left" vertical="center" wrapText="1"/>
    </xf>
    <xf numFmtId="0" fontId="24" fillId="6" borderId="127" xfId="16" applyFont="1" applyFill="1" applyBorder="1">
      <alignment horizontal="left" vertical="center" wrapText="1"/>
    </xf>
    <xf numFmtId="0" fontId="25" fillId="6" borderId="123" xfId="0" applyFont="1" applyFill="1" applyBorder="1" applyAlignment="1">
      <alignment horizontal="center" vertical="center"/>
    </xf>
    <xf numFmtId="0" fontId="25" fillId="6" borderId="124" xfId="0" applyFont="1" applyFill="1" applyBorder="1" applyAlignment="1">
      <alignment horizontal="center" vertical="center"/>
    </xf>
    <xf numFmtId="0" fontId="25" fillId="6" borderId="125" xfId="0" applyFont="1" applyFill="1" applyBorder="1" applyAlignment="1">
      <alignment horizontal="center" vertical="center"/>
    </xf>
    <xf numFmtId="0" fontId="25" fillId="6" borderId="126" xfId="0" applyFont="1" applyFill="1" applyBorder="1" applyAlignment="1">
      <alignment horizontal="center" vertical="center"/>
    </xf>
    <xf numFmtId="0" fontId="25" fillId="6" borderId="127" xfId="0" applyFont="1" applyFill="1" applyBorder="1" applyAlignment="1">
      <alignment horizontal="center" vertical="center"/>
    </xf>
    <xf numFmtId="0" fontId="25" fillId="6" borderId="128" xfId="0" applyFont="1" applyFill="1" applyBorder="1" applyAlignment="1">
      <alignment horizontal="center" vertical="center"/>
    </xf>
    <xf numFmtId="0" fontId="24" fillId="6" borderId="123" xfId="0" applyFont="1" applyFill="1" applyBorder="1" applyAlignment="1">
      <alignment horizontal="center" vertical="center"/>
    </xf>
    <xf numFmtId="0" fontId="24" fillId="6" borderId="124" xfId="0" applyFont="1" applyFill="1" applyBorder="1" applyAlignment="1">
      <alignment horizontal="center" vertical="center"/>
    </xf>
    <xf numFmtId="0" fontId="24" fillId="6" borderId="125" xfId="0" applyFont="1" applyFill="1" applyBorder="1" applyAlignment="1">
      <alignment horizontal="center" vertical="center"/>
    </xf>
    <xf numFmtId="0" fontId="24" fillId="6" borderId="126" xfId="0" applyFont="1" applyFill="1" applyBorder="1" applyAlignment="1">
      <alignment horizontal="center" vertical="center"/>
    </xf>
    <xf numFmtId="0" fontId="24" fillId="6" borderId="127" xfId="0" applyFont="1" applyFill="1" applyBorder="1" applyAlignment="1">
      <alignment horizontal="center" vertical="center"/>
    </xf>
    <xf numFmtId="0" fontId="24" fillId="6" borderId="128" xfId="0" applyFont="1" applyFill="1" applyBorder="1" applyAlignment="1">
      <alignment horizontal="center" vertical="center"/>
    </xf>
    <xf numFmtId="0" fontId="101" fillId="3" borderId="0" xfId="6" applyFont="1" applyFill="1" applyAlignment="1">
      <alignment horizontal="center" vertical="center"/>
    </xf>
    <xf numFmtId="0" fontId="28" fillId="2" borderId="0" xfId="4" applyFont="1" applyFill="1" applyAlignment="1">
      <alignment horizontal="left" vertical="center" wrapText="1"/>
    </xf>
    <xf numFmtId="0" fontId="24" fillId="2" borderId="0" xfId="0" applyFont="1" applyFill="1" applyBorder="1" applyAlignment="1">
      <alignment horizontal="left" vertical="center" wrapText="1"/>
    </xf>
    <xf numFmtId="0" fontId="76" fillId="0" borderId="54" xfId="0" applyFont="1" applyBorder="1" applyAlignment="1">
      <alignment horizontal="center" vertical="center"/>
    </xf>
  </cellXfs>
  <cellStyles count="28">
    <cellStyle name="answer button" xfId="9" xr:uid="{296EE4CA-5B6A-4044-B625-298CBB9D29E9}"/>
    <cellStyle name="body text bold" xfId="15" xr:uid="{45E38E5E-4EC1-0941-93AC-64DA2E383165}"/>
    <cellStyle name="cross-reference" xfId="25" xr:uid="{01751254-E6A7-D744-8527-4129D2847E8B}"/>
    <cellStyle name="definition" xfId="5" xr:uid="{7A2C5912-E111-6D44-8887-EECB00532702}"/>
    <cellStyle name="high-sec 1" xfId="10" xr:uid="{30C0EE82-2F03-DD41-92D4-F57C118DCD44}"/>
    <cellStyle name="high-sec 2" xfId="20" xr:uid="{3EACA84D-5ED5-AC47-8656-4DC5CC1CD24E}"/>
    <cellStyle name="Hyperlink" xfId="1" builtinId="8" customBuiltin="1"/>
    <cellStyle name="hyperlink-large" xfId="26" xr:uid="{338441C0-89BB-9E4A-A6E4-5B1155FBB278}"/>
    <cellStyle name="hyperlink-left" xfId="24" xr:uid="{B101FF44-A2DD-E74C-998B-EECFFC5DB539}"/>
    <cellStyle name="hyperlink-underlined" xfId="23" xr:uid="{14D88DDA-B1B7-C84D-AC7A-D4811E89A78B}"/>
    <cellStyle name="info button" xfId="27" xr:uid="{9999D528-662C-124F-86FA-7963BB188FA0}"/>
    <cellStyle name="link - back to" xfId="17" xr:uid="{625535C2-FB8D-AA4D-87BE-8C2A170600FA}"/>
    <cellStyle name="low-sec 1" xfId="11" xr:uid="{12090AC7-9213-2D44-BECE-EB4B4F2D7B19}"/>
    <cellStyle name="low-sec 2" xfId="21" xr:uid="{DC712C8C-8278-C543-A6E4-8E9F7C58F413}"/>
    <cellStyle name="med-sec 1" xfId="12" xr:uid="{C270C3E1-89F1-314F-8F72-16350EF624CD}"/>
    <cellStyle name="Normal" xfId="0" builtinId="0" customBuiltin="1"/>
    <cellStyle name="question" xfId="7" xr:uid="{F5952B77-0845-BE4E-AB34-7CAD0496FC1B}"/>
    <cellStyle name="text-body" xfId="4" xr:uid="{5698A986-DFEF-1546-852E-EC0C7E07A6EA}"/>
    <cellStyle name="text-body-no wrap" xfId="8" xr:uid="{55383C20-19E3-104E-9C95-5946CE2C5245}"/>
    <cellStyle name="text-bold-centered" xfId="19" xr:uid="{8055309A-225B-1C4E-8637-25A394518F75}"/>
    <cellStyle name="text-glossary" xfId="16" xr:uid="{1C2224B7-D235-8A4B-8C94-C1B8A598AB7D}"/>
    <cellStyle name="text-table" xfId="22" xr:uid="{C239C6C7-5DBA-3C40-84ED-2906B2A622D5}"/>
    <cellStyle name="Title 1" xfId="2" xr:uid="{02540F38-6216-0447-AFF0-9544CEB2A1CA}"/>
    <cellStyle name="Title 2" xfId="3" xr:uid="{9657E191-1E05-0E47-8BF6-553A290109A3}"/>
    <cellStyle name="Title 3" xfId="6" xr:uid="{53416F96-93E1-AE4A-8A61-2F090E78F7AD}"/>
    <cellStyle name="titles-overview" xfId="18" xr:uid="{AD5767BE-0CF7-7E40-B7DD-71593EDB8F34}"/>
    <cellStyle name="title-table-column" xfId="14" xr:uid="{C70CA043-C0D7-B445-8057-5B3FE87B58A9}"/>
    <cellStyle name="unsure-sec 1" xfId="13" xr:uid="{4281B210-1AB9-694F-B04D-C69D2A38BEF5}"/>
  </cellStyles>
  <dxfs count="67">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rgb="FFC00000"/>
        </patternFill>
      </fill>
    </dxf>
    <dxf>
      <font>
        <color theme="0"/>
      </font>
      <fill>
        <patternFill>
          <bgColor theme="9"/>
        </patternFill>
      </fill>
    </dxf>
    <dxf>
      <font>
        <color theme="0"/>
      </font>
      <fill>
        <patternFill>
          <bgColor theme="4"/>
        </patternFill>
      </fill>
    </dxf>
    <dxf>
      <font>
        <color theme="0"/>
      </font>
      <fill>
        <patternFill>
          <bgColor rgb="FFC00000"/>
        </patternFill>
      </fill>
    </dxf>
    <dxf>
      <font>
        <color theme="0"/>
      </font>
      <fill>
        <patternFill>
          <bgColor theme="9"/>
        </patternFill>
      </fill>
    </dxf>
    <dxf>
      <font>
        <color theme="0"/>
      </font>
      <fill>
        <patternFill>
          <bgColor theme="4"/>
        </patternFill>
      </fill>
    </dxf>
    <dxf>
      <font>
        <color theme="0"/>
      </font>
      <fill>
        <patternFill>
          <bgColor rgb="FFC00000"/>
        </patternFill>
      </fill>
    </dxf>
    <dxf>
      <font>
        <color theme="0"/>
      </font>
      <fill>
        <patternFill>
          <bgColor theme="9"/>
        </patternFill>
      </fill>
    </dxf>
    <dxf>
      <font>
        <color theme="0"/>
      </font>
      <fill>
        <patternFill>
          <bgColor theme="4"/>
        </patternFill>
      </fill>
    </dxf>
    <dxf>
      <font>
        <color theme="0"/>
      </font>
      <fill>
        <patternFill>
          <bgColor rgb="FFC00000"/>
        </patternFill>
      </fill>
    </dxf>
    <dxf>
      <font>
        <color theme="0"/>
      </font>
      <fill>
        <patternFill>
          <bgColor theme="9"/>
        </patternFill>
      </fill>
    </dxf>
    <dxf>
      <font>
        <color theme="0"/>
      </font>
      <fill>
        <patternFill>
          <bgColor theme="4"/>
        </patternFill>
      </fill>
    </dxf>
    <dxf>
      <font>
        <color theme="0"/>
      </font>
      <fill>
        <patternFill>
          <bgColor rgb="FFC00000"/>
        </patternFill>
      </fill>
    </dxf>
    <dxf>
      <font>
        <color theme="0"/>
      </font>
      <fill>
        <patternFill>
          <bgColor theme="9"/>
        </patternFill>
      </fill>
    </dxf>
    <dxf>
      <font>
        <color theme="0"/>
      </font>
      <fill>
        <patternFill>
          <bgColor theme="4"/>
        </patternFill>
      </fill>
    </dxf>
    <dxf>
      <font>
        <b/>
        <i/>
        <color theme="4"/>
      </font>
    </dxf>
    <dxf>
      <font>
        <b/>
        <i/>
        <color rgb="FFC00000"/>
      </font>
    </dxf>
    <dxf>
      <font>
        <b/>
        <i/>
        <color theme="9"/>
      </font>
    </dxf>
    <dxf>
      <font>
        <b/>
        <i/>
        <color theme="4"/>
      </font>
    </dxf>
    <dxf>
      <font>
        <b/>
        <i/>
        <color rgb="FFC00000"/>
      </font>
    </dxf>
    <dxf>
      <font>
        <b/>
        <i/>
        <color theme="9"/>
      </font>
    </dxf>
    <dxf>
      <font>
        <b/>
        <i/>
        <color theme="4"/>
      </font>
    </dxf>
    <dxf>
      <font>
        <b/>
        <i/>
        <color rgb="FFC00000"/>
      </font>
    </dxf>
    <dxf>
      <font>
        <b/>
        <i/>
        <color theme="9"/>
      </font>
    </dxf>
    <dxf>
      <font>
        <b/>
        <i/>
        <color theme="4"/>
      </font>
    </dxf>
    <dxf>
      <font>
        <b/>
        <i/>
        <color rgb="FFC00000"/>
      </font>
    </dxf>
    <dxf>
      <font>
        <b/>
        <i/>
        <color theme="9"/>
      </font>
    </dxf>
    <dxf>
      <font>
        <b/>
        <i/>
        <color theme="4"/>
      </font>
    </dxf>
    <dxf>
      <font>
        <b/>
        <i/>
        <color rgb="FFC00000"/>
      </font>
    </dxf>
    <dxf>
      <font>
        <b/>
        <i/>
        <color theme="9"/>
      </font>
    </dxf>
    <dxf>
      <fill>
        <patternFill>
          <bgColor theme="9"/>
        </patternFill>
      </fill>
    </dxf>
    <dxf>
      <font>
        <color theme="0"/>
      </font>
      <fill>
        <patternFill>
          <bgColor rgb="FFC00000"/>
        </patternFill>
      </fill>
    </dxf>
    <dxf>
      <font>
        <color theme="0"/>
      </font>
      <fill>
        <patternFill>
          <bgColor theme="4"/>
        </patternFill>
      </fill>
    </dxf>
    <dxf>
      <fill>
        <patternFill>
          <bgColor theme="0" tint="-0.24994659260841701"/>
        </patternFill>
      </fill>
    </dxf>
    <dxf>
      <font>
        <color theme="0"/>
      </font>
      <fill>
        <patternFill>
          <bgColor rgb="FFC00000"/>
        </patternFill>
      </fill>
    </dxf>
    <dxf>
      <font>
        <color theme="0"/>
      </font>
      <fill>
        <patternFill>
          <bgColor theme="9"/>
        </patternFill>
      </fill>
    </dxf>
    <dxf>
      <font>
        <color theme="0"/>
      </font>
      <fill>
        <patternFill>
          <bgColor rgb="FFC00000"/>
        </patternFill>
      </fill>
    </dxf>
    <dxf>
      <font>
        <color theme="0"/>
      </font>
      <fill>
        <patternFill>
          <bgColor theme="9"/>
        </patternFill>
      </fill>
    </dxf>
    <dxf>
      <font>
        <color theme="0"/>
      </font>
      <fill>
        <patternFill>
          <bgColor theme="4"/>
        </patternFill>
      </fill>
    </dxf>
    <dxf>
      <fill>
        <patternFill>
          <bgColor theme="0" tint="-0.24994659260841701"/>
        </patternFill>
      </fill>
    </dxf>
    <dxf>
      <font>
        <color theme="0"/>
      </font>
      <fill>
        <patternFill>
          <bgColor rgb="FFC00000"/>
        </patternFill>
      </fill>
    </dxf>
    <dxf>
      <font>
        <color theme="0"/>
      </font>
      <fill>
        <patternFill>
          <bgColor theme="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theme="9"/>
        </patternFill>
      </fill>
    </dxf>
    <dxf>
      <font>
        <color theme="0"/>
      </font>
      <fill>
        <patternFill>
          <bgColor theme="9"/>
        </patternFill>
      </fill>
    </dxf>
    <dxf>
      <font>
        <color theme="0"/>
      </font>
      <fill>
        <patternFill>
          <bgColor theme="9"/>
        </patternFill>
      </fill>
    </dxf>
    <dxf>
      <font>
        <color theme="0"/>
      </font>
      <fill>
        <patternFill>
          <bgColor theme="4"/>
        </patternFill>
      </fill>
    </dxf>
    <dxf>
      <font>
        <color theme="0"/>
      </font>
      <fill>
        <patternFill>
          <bgColor theme="4"/>
        </patternFill>
      </fill>
    </dxf>
    <dxf>
      <font>
        <color theme="0"/>
      </font>
      <fill>
        <patternFill>
          <bgColor theme="4"/>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s>
  <tableStyles count="0" defaultTableStyle="TableStyleMedium2" defaultPivotStyle="PivotStyleMedium9"/>
  <colors>
    <mruColors>
      <color rgb="FF7EC82C"/>
      <color rgb="FFC61818"/>
      <color rgb="FFAB1515"/>
      <color rgb="FF9A368B"/>
      <color rgb="FF9A5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22/10/relationships/richValueRel" Target="richData/richValueRel.xml"/><Relationship Id="rId2" Type="http://schemas.openxmlformats.org/officeDocument/2006/relationships/worksheet" Target="worksheets/sheet2.xml"/><Relationship Id="rId16" Type="http://schemas.openxmlformats.org/officeDocument/2006/relationships/sheetMetadata" Target="metadata.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888395249032885"/>
          <c:y val="0.11636631639668422"/>
          <c:w val="0.25860997252056583"/>
          <c:h val="0.75849259108267542"/>
        </c:manualLayout>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'Background Calculations'!$L$29:$L$36</c:f>
              <c:strCache>
                <c:ptCount val="8"/>
                <c:pt idx="0">
                  <c:v>Presence of Watercourses</c:v>
                </c:pt>
                <c:pt idx="1">
                  <c:v>Proximity to River Floodplain Areas</c:v>
                </c:pt>
                <c:pt idx="2">
                  <c:v>Buildings at Risk of River Flooding</c:v>
                </c:pt>
                <c:pt idx="3">
                  <c:v>Buildings at High-Rrisk of River Flooding</c:v>
                </c:pt>
                <c:pt idx="4">
                  <c:v>Presence of Shorelines</c:v>
                </c:pt>
                <c:pt idx="5">
                  <c:v>Proximity to Coastal or Lake Shoreline Floodplain Areas</c:v>
                </c:pt>
                <c:pt idx="6">
                  <c:v>Buildings at Risk of Coastal/Lake Flooding</c:v>
                </c:pt>
                <c:pt idx="7">
                  <c:v>Buildings at High-Tisk of Coastal/Lake Flooding</c:v>
                </c:pt>
              </c:strCache>
            </c:strRef>
          </c:cat>
          <c:val>
            <c:numRef>
              <c:f>'Background Calculations'!$P$29:$P$36</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C6D1-4550-BED4-4D633AD2FD98}"/>
            </c:ext>
          </c:extLst>
        </c:ser>
        <c:dLbls>
          <c:showLegendKey val="0"/>
          <c:showVal val="0"/>
          <c:showCatName val="0"/>
          <c:showSerName val="0"/>
          <c:showPercent val="0"/>
          <c:showBubbleSize val="0"/>
        </c:dLbls>
        <c:axId val="527387839"/>
        <c:axId val="437565375"/>
      </c:radarChart>
      <c:catAx>
        <c:axId val="527387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437565375"/>
        <c:crosses val="autoZero"/>
        <c:auto val="1"/>
        <c:lblAlgn val="ctr"/>
        <c:lblOffset val="100"/>
        <c:noMultiLvlLbl val="0"/>
      </c:catAx>
      <c:valAx>
        <c:axId val="437565375"/>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527387839"/>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Overview!$R$12</c:f>
              <c:strCache>
                <c:ptCount val="1"/>
                <c:pt idx="0">
                  <c:v>Low Risk Community</c:v>
                </c:pt>
              </c:strCache>
            </c:strRef>
          </c:tx>
          <c:spPr>
            <a:ln w="28575" cap="rnd">
              <a:solidFill>
                <a:schemeClr val="accent6"/>
              </a:solidFill>
              <a:prstDash val="sysDot"/>
              <a:round/>
            </a:ln>
            <a:effectLst/>
          </c:spPr>
          <c:marker>
            <c:symbol val="none"/>
          </c:marker>
          <c:cat>
            <c:strRef>
              <c:f>Overview!$R$18:$R$20</c:f>
              <c:strCache>
                <c:ptCount val="3"/>
                <c:pt idx="0">
                  <c:v>Exposure</c:v>
                </c:pt>
                <c:pt idx="1">
                  <c:v>Preparedness - Reducing Risks</c:v>
                </c:pt>
                <c:pt idx="2">
                  <c:v>Preparedness - Analyzing Risks</c:v>
                </c:pt>
              </c:strCache>
            </c:strRef>
          </c:cat>
          <c:val>
            <c:numRef>
              <c:f>Overview!$S$13:$S$15</c:f>
              <c:numCache>
                <c:formatCode>General</c:formatCode>
                <c:ptCount val="3"/>
                <c:pt idx="0">
                  <c:v>1</c:v>
                </c:pt>
                <c:pt idx="1">
                  <c:v>3</c:v>
                </c:pt>
                <c:pt idx="2">
                  <c:v>3</c:v>
                </c:pt>
              </c:numCache>
            </c:numRef>
          </c:val>
          <c:extLst>
            <c:ext xmlns:c16="http://schemas.microsoft.com/office/drawing/2014/chart" uri="{C3380CC4-5D6E-409C-BE32-E72D297353CC}">
              <c16:uniqueId val="{00000001-DEA0-4B91-881C-D4AEAE49CABA}"/>
            </c:ext>
          </c:extLst>
        </c:ser>
        <c:ser>
          <c:idx val="0"/>
          <c:order val="1"/>
          <c:tx>
            <c:v>Your Community</c:v>
          </c:tx>
          <c:spPr>
            <a:ln w="28575" cap="rnd">
              <a:solidFill>
                <a:schemeClr val="accent1"/>
              </a:solidFill>
              <a:round/>
            </a:ln>
            <a:effectLst/>
          </c:spPr>
          <c:marker>
            <c:symbol val="none"/>
          </c:marker>
          <c:cat>
            <c:strRef>
              <c:f>Overview!$R$18:$R$20</c:f>
              <c:strCache>
                <c:ptCount val="3"/>
                <c:pt idx="0">
                  <c:v>Exposure</c:v>
                </c:pt>
                <c:pt idx="1">
                  <c:v>Preparedness - Reducing Risks</c:v>
                </c:pt>
                <c:pt idx="2">
                  <c:v>Preparedness - Analyzing Risks</c:v>
                </c:pt>
              </c:strCache>
            </c:strRef>
          </c:cat>
          <c:val>
            <c:numRef>
              <c:f>Overview!$S$18:$S$20</c:f>
              <c:numCache>
                <c:formatCode>0.0</c:formatCode>
                <c:ptCount val="3"/>
                <c:pt idx="0">
                  <c:v>0</c:v>
                </c:pt>
                <c:pt idx="1">
                  <c:v>0</c:v>
                </c:pt>
                <c:pt idx="2">
                  <c:v>0</c:v>
                </c:pt>
              </c:numCache>
            </c:numRef>
          </c:val>
          <c:extLst>
            <c:ext xmlns:c16="http://schemas.microsoft.com/office/drawing/2014/chart" uri="{C3380CC4-5D6E-409C-BE32-E72D297353CC}">
              <c16:uniqueId val="{00000000-DEA0-4B91-881C-D4AEAE49CABA}"/>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Overview!$R$18</c:f>
              <c:strCache>
                <c:ptCount val="1"/>
                <c:pt idx="0">
                  <c:v>Exposure</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4BB9-45C3-ABE1-198760677D70}"/>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2-B425-4743-A216-CEF2AF245923}"/>
              </c:ext>
            </c:extLst>
          </c:dPt>
          <c:dLbls>
            <c:delete val="1"/>
          </c:dLbls>
          <c:val>
            <c:numRef>
              <c:f>Overview!$S$18:$T$18</c:f>
              <c:numCache>
                <c:formatCode>0.0</c:formatCode>
                <c:ptCount val="2"/>
                <c:pt idx="0">
                  <c:v>0</c:v>
                </c:pt>
                <c:pt idx="1">
                  <c:v>0</c:v>
                </c:pt>
              </c:numCache>
            </c:numRef>
          </c:val>
          <c:extLst>
            <c:ext xmlns:c16="http://schemas.microsoft.com/office/drawing/2014/chart" uri="{C3380CC4-5D6E-409C-BE32-E72D297353CC}">
              <c16:uniqueId val="{00000002-4BB9-45C3-ABE1-198760677D70}"/>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Overview!$R$20</c:f>
              <c:strCache>
                <c:ptCount val="1"/>
                <c:pt idx="0">
                  <c:v>Preparedness - Analyzing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6-F136-474F-A6AF-869E448BC032}"/>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8-F136-474F-A6AF-869E448BC032}"/>
              </c:ext>
            </c:extLst>
          </c:dPt>
          <c:dLbls>
            <c:delete val="1"/>
          </c:dLbls>
          <c:val>
            <c:numRef>
              <c:f>Overview!$S$20:$T$20</c:f>
              <c:numCache>
                <c:formatCode>0.0</c:formatCode>
                <c:ptCount val="2"/>
                <c:pt idx="0">
                  <c:v>0</c:v>
                </c:pt>
                <c:pt idx="1">
                  <c:v>0</c:v>
                </c:pt>
              </c:numCache>
            </c:numRef>
          </c:val>
          <c:extLst>
            <c:ext xmlns:c16="http://schemas.microsoft.com/office/drawing/2014/chart" uri="{C3380CC4-5D6E-409C-BE32-E72D297353CC}">
              <c16:uniqueId val="{00000005-F136-474F-A6AF-869E448BC032}"/>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Overview!$R$19</c:f>
              <c:strCache>
                <c:ptCount val="1"/>
                <c:pt idx="0">
                  <c:v>Preparedness - Reducing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B0C3-4650-8BF8-904CD9445D65}"/>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6-31C8-49BC-A1AE-1473196BCC9E}"/>
              </c:ext>
            </c:extLst>
          </c:dPt>
          <c:dLbls>
            <c:delete val="1"/>
          </c:dLbls>
          <c:val>
            <c:numRef>
              <c:f>Overview!$S$19:$T$19</c:f>
              <c:numCache>
                <c:formatCode>0.0</c:formatCode>
                <c:ptCount val="2"/>
                <c:pt idx="0">
                  <c:v>0</c:v>
                </c:pt>
                <c:pt idx="1">
                  <c:v>0</c:v>
                </c:pt>
              </c:numCache>
            </c:numRef>
          </c:val>
          <c:extLst>
            <c:ext xmlns:c16="http://schemas.microsoft.com/office/drawing/2014/chart" uri="{C3380CC4-5D6E-409C-BE32-E72D297353CC}">
              <c16:uniqueId val="{00000005-31C8-49BC-A1AE-1473196BCC9E}"/>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Overview!$R$37</c:f>
              <c:strCache>
                <c:ptCount val="1"/>
                <c:pt idx="0">
                  <c:v>Exposure</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D663-4AB2-9233-9F2E05C40DBD}"/>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3-D663-4AB2-9233-9F2E05C40DBD}"/>
              </c:ext>
            </c:extLst>
          </c:dPt>
          <c:dLbls>
            <c:delete val="1"/>
          </c:dLbls>
          <c:val>
            <c:numRef>
              <c:f>Overview!$S$37:$T$37</c:f>
              <c:numCache>
                <c:formatCode>0.0</c:formatCode>
                <c:ptCount val="2"/>
                <c:pt idx="0">
                  <c:v>0</c:v>
                </c:pt>
                <c:pt idx="1">
                  <c:v>0</c:v>
                </c:pt>
              </c:numCache>
            </c:numRef>
          </c:val>
          <c:extLst>
            <c:ext xmlns:c16="http://schemas.microsoft.com/office/drawing/2014/chart" uri="{C3380CC4-5D6E-409C-BE32-E72D297353CC}">
              <c16:uniqueId val="{00000002-D663-4AB2-9233-9F2E05C40DBD}"/>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Overview!$R$39</c:f>
              <c:strCache>
                <c:ptCount val="1"/>
                <c:pt idx="0">
                  <c:v>Preparedness - Analyzing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67EF-4CB0-B0EA-9109CFB114E5}"/>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67EF-4CB0-B0EA-9109CFB114E5}"/>
              </c:ext>
            </c:extLst>
          </c:dPt>
          <c:dLbls>
            <c:delete val="1"/>
          </c:dLbls>
          <c:val>
            <c:numRef>
              <c:f>Overview!$S$39:$T$39</c:f>
              <c:numCache>
                <c:formatCode>0.0</c:formatCode>
                <c:ptCount val="2"/>
                <c:pt idx="0">
                  <c:v>0</c:v>
                </c:pt>
                <c:pt idx="1">
                  <c:v>0</c:v>
                </c:pt>
              </c:numCache>
            </c:numRef>
          </c:val>
          <c:extLst>
            <c:ext xmlns:c16="http://schemas.microsoft.com/office/drawing/2014/chart" uri="{C3380CC4-5D6E-409C-BE32-E72D297353CC}">
              <c16:uniqueId val="{00000004-67EF-4CB0-B0EA-9109CFB114E5}"/>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Overview!$R$38</c:f>
              <c:strCache>
                <c:ptCount val="1"/>
                <c:pt idx="0">
                  <c:v>Preparedness - Reducing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81FB-468D-9914-1A2EEC4D2F5B}"/>
              </c:ext>
            </c:extLst>
          </c:dPt>
          <c:dPt>
            <c:idx val="1"/>
            <c:bubble3D val="0"/>
            <c:spPr>
              <a:solidFill>
                <a:schemeClr val="bg2"/>
              </a:solidFill>
              <a:ln w="19050">
                <a:solidFill>
                  <a:schemeClr val="lt1"/>
                </a:solidFill>
              </a:ln>
              <a:effectLst/>
            </c:spPr>
            <c:extLst>
              <c:ext xmlns:c16="http://schemas.microsoft.com/office/drawing/2014/chart" uri="{C3380CC4-5D6E-409C-BE32-E72D297353CC}">
                <c16:uniqueId val="{00000003-81FB-468D-9914-1A2EEC4D2F5B}"/>
              </c:ext>
            </c:extLst>
          </c:dPt>
          <c:dLbls>
            <c:delete val="1"/>
          </c:dLbls>
          <c:val>
            <c:numRef>
              <c:f>Overview!$S$38:$T$38</c:f>
              <c:numCache>
                <c:formatCode>0.0</c:formatCode>
                <c:ptCount val="2"/>
                <c:pt idx="0">
                  <c:v>0</c:v>
                </c:pt>
                <c:pt idx="1">
                  <c:v>0</c:v>
                </c:pt>
              </c:numCache>
            </c:numRef>
          </c:val>
          <c:extLst>
            <c:ext xmlns:c16="http://schemas.microsoft.com/office/drawing/2014/chart" uri="{C3380CC4-5D6E-409C-BE32-E72D297353CC}">
              <c16:uniqueId val="{00000004-81FB-468D-9914-1A2EEC4D2F5B}"/>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Overview!$R$31</c:f>
              <c:strCache>
                <c:ptCount val="1"/>
                <c:pt idx="0">
                  <c:v>Low Risk Community</c:v>
                </c:pt>
              </c:strCache>
            </c:strRef>
          </c:tx>
          <c:spPr>
            <a:ln w="28575" cap="rnd">
              <a:solidFill>
                <a:schemeClr val="accent6"/>
              </a:solidFill>
              <a:prstDash val="sysDot"/>
              <a:round/>
            </a:ln>
            <a:effectLst/>
          </c:spPr>
          <c:marker>
            <c:symbol val="none"/>
          </c:marker>
          <c:cat>
            <c:strRef>
              <c:f>Overview!$R$32:$R$34</c:f>
              <c:strCache>
                <c:ptCount val="3"/>
                <c:pt idx="0">
                  <c:v>Exposure</c:v>
                </c:pt>
                <c:pt idx="1">
                  <c:v>Preparedness - Reducing Risks</c:v>
                </c:pt>
                <c:pt idx="2">
                  <c:v>Preparedness - Analyzing Risks</c:v>
                </c:pt>
              </c:strCache>
            </c:strRef>
          </c:cat>
          <c:val>
            <c:numRef>
              <c:f>Overview!$S$32:$S$34</c:f>
              <c:numCache>
                <c:formatCode>General</c:formatCode>
                <c:ptCount val="3"/>
                <c:pt idx="0">
                  <c:v>1</c:v>
                </c:pt>
                <c:pt idx="1">
                  <c:v>3</c:v>
                </c:pt>
                <c:pt idx="2">
                  <c:v>3</c:v>
                </c:pt>
              </c:numCache>
            </c:numRef>
          </c:val>
          <c:extLst>
            <c:ext xmlns:c16="http://schemas.microsoft.com/office/drawing/2014/chart" uri="{C3380CC4-5D6E-409C-BE32-E72D297353CC}">
              <c16:uniqueId val="{00000000-8846-4C3B-8AE9-6961AFF533A9}"/>
            </c:ext>
          </c:extLst>
        </c:ser>
        <c:ser>
          <c:idx val="0"/>
          <c:order val="1"/>
          <c:tx>
            <c:strRef>
              <c:f>Overview!$R$36</c:f>
              <c:strCache>
                <c:ptCount val="1"/>
                <c:pt idx="0">
                  <c:v>Your Community</c:v>
                </c:pt>
              </c:strCache>
            </c:strRef>
          </c:tx>
          <c:spPr>
            <a:ln w="28575" cap="rnd">
              <a:solidFill>
                <a:schemeClr val="accent1"/>
              </a:solidFill>
              <a:round/>
            </a:ln>
            <a:effectLst/>
          </c:spPr>
          <c:marker>
            <c:symbol val="none"/>
          </c:marker>
          <c:cat>
            <c:strRef>
              <c:f>Overview!$R$32:$R$34</c:f>
              <c:strCache>
                <c:ptCount val="3"/>
                <c:pt idx="0">
                  <c:v>Exposure</c:v>
                </c:pt>
                <c:pt idx="1">
                  <c:v>Preparedness - Reducing Risks</c:v>
                </c:pt>
                <c:pt idx="2">
                  <c:v>Preparedness - Analyzing Risks</c:v>
                </c:pt>
              </c:strCache>
            </c:strRef>
          </c:cat>
          <c:val>
            <c:numRef>
              <c:f>Overview!$S$37:$S$39</c:f>
              <c:numCache>
                <c:formatCode>0.0</c:formatCode>
                <c:ptCount val="3"/>
                <c:pt idx="0">
                  <c:v>0</c:v>
                </c:pt>
                <c:pt idx="1">
                  <c:v>0</c:v>
                </c:pt>
                <c:pt idx="2">
                  <c:v>0</c:v>
                </c:pt>
              </c:numCache>
            </c:numRef>
          </c:val>
          <c:extLst>
            <c:ext xmlns:c16="http://schemas.microsoft.com/office/drawing/2014/chart" uri="{C3380CC4-5D6E-409C-BE32-E72D297353CC}">
              <c16:uniqueId val="{00000001-8846-4C3B-8AE9-6961AFF533A9}"/>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10832700582133E-2"/>
          <c:y val="9.8969881042773961E-2"/>
          <c:w val="0.82468615540369528"/>
          <c:h val="0.82468615540369528"/>
        </c:manualLayout>
      </c:layout>
      <c:doughnutChart>
        <c:varyColors val="1"/>
        <c:ser>
          <c:idx val="0"/>
          <c:order val="0"/>
          <c:tx>
            <c:strRef>
              <c:f>Overview!$R$55</c:f>
              <c:strCache>
                <c:ptCount val="1"/>
                <c:pt idx="0">
                  <c:v>Exposure</c:v>
                </c:pt>
              </c:strCache>
            </c:strRef>
          </c:tx>
          <c:spPr>
            <a:solidFill>
              <a:schemeClr val="tx1">
                <a:lumMod val="65000"/>
                <a:lumOff val="35000"/>
              </a:schemeClr>
            </a:solidFill>
          </c:spPr>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35ED-47BE-8014-F864F01BC36E}"/>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35ED-47BE-8014-F864F01BC36E}"/>
              </c:ext>
            </c:extLst>
          </c:dPt>
          <c:dLbls>
            <c:delete val="1"/>
          </c:dLbls>
          <c:val>
            <c:numRef>
              <c:f>Overview!$S$55:$T$55</c:f>
              <c:numCache>
                <c:formatCode>0.0</c:formatCode>
                <c:ptCount val="2"/>
                <c:pt idx="0">
                  <c:v>0</c:v>
                </c:pt>
                <c:pt idx="1">
                  <c:v>0</c:v>
                </c:pt>
              </c:numCache>
            </c:numRef>
          </c:val>
          <c:extLst>
            <c:ext xmlns:c16="http://schemas.microsoft.com/office/drawing/2014/chart" uri="{C3380CC4-5D6E-409C-BE32-E72D297353CC}">
              <c16:uniqueId val="{00000004-35ED-47BE-8014-F864F01BC36E}"/>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Overview!$R$57</c:f>
              <c:strCache>
                <c:ptCount val="1"/>
                <c:pt idx="0">
                  <c:v>Preparedness - Analyzing Risks</c:v>
                </c:pt>
              </c:strCache>
            </c:strRef>
          </c:tx>
          <c:spPr>
            <a:solidFill>
              <a:schemeClr val="tx1">
                <a:lumMod val="65000"/>
                <a:lumOff val="35000"/>
              </a:schemeClr>
            </a:solidFill>
          </c:spPr>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7DB2-4056-B576-945A00348B9E}"/>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7DB2-4056-B576-945A00348B9E}"/>
              </c:ext>
            </c:extLst>
          </c:dPt>
          <c:dLbls>
            <c:delete val="1"/>
          </c:dLbls>
          <c:val>
            <c:numRef>
              <c:f>Overview!$S$57:$T$57</c:f>
              <c:numCache>
                <c:formatCode>0.0</c:formatCode>
                <c:ptCount val="2"/>
                <c:pt idx="0">
                  <c:v>0</c:v>
                </c:pt>
                <c:pt idx="1">
                  <c:v>0</c:v>
                </c:pt>
              </c:numCache>
            </c:numRef>
          </c:val>
          <c:extLst>
            <c:ext xmlns:c16="http://schemas.microsoft.com/office/drawing/2014/chart" uri="{C3380CC4-5D6E-409C-BE32-E72D297353CC}">
              <c16:uniqueId val="{00000004-7DB2-4056-B576-945A00348B9E}"/>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'Background Calculations'!$L$37:$L$49</c:f>
              <c:strCache>
                <c:ptCount val="13"/>
                <c:pt idx="0">
                  <c:v>Climate Change Projections</c:v>
                </c:pt>
                <c:pt idx="1">
                  <c:v>Strategic Stormwater Management Plan</c:v>
                </c:pt>
                <c:pt idx="2">
                  <c:v>Socio-Economic Assessment</c:v>
                </c:pt>
                <c:pt idx="3">
                  <c:v>Infrastructure - Electrical Power</c:v>
                </c:pt>
                <c:pt idx="4">
                  <c:v>Infrastructure - Telecommunications</c:v>
                </c:pt>
                <c:pt idx="5">
                  <c:v>Infrastructure - Transportation</c:v>
                </c:pt>
                <c:pt idx="6">
                  <c:v>Infrastructure - Drinking Water</c:v>
                </c:pt>
                <c:pt idx="7">
                  <c:v>Infrastructure - Wastewater</c:v>
                </c:pt>
                <c:pt idx="8">
                  <c:v>Infrastructure - Food</c:v>
                </c:pt>
                <c:pt idx="9">
                  <c:v>Infrastructure - Health</c:v>
                </c:pt>
                <c:pt idx="10">
                  <c:v>Infrastructure - Emergency Management Services</c:v>
                </c:pt>
                <c:pt idx="11">
                  <c:v>Natural Asset Inventory</c:v>
                </c:pt>
                <c:pt idx="12">
                  <c:v>Property-Level Flood Resilience Assessments</c:v>
                </c:pt>
              </c:strCache>
            </c:strRef>
          </c:cat>
          <c:val>
            <c:numRef>
              <c:f>'Background Calculations'!$P$37:$P$49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39F-411E-B7C6-3A234A08E3DB}"/>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801773583"/>
        <c:crosses val="autoZero"/>
        <c:crossBetween val="between"/>
        <c:majorUnit val="0.5"/>
        <c:minorUnit val="0.5"/>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Overview!$R$56</c:f>
              <c:strCache>
                <c:ptCount val="1"/>
                <c:pt idx="0">
                  <c:v>Preparedness - Reducing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EB47-46C1-B94A-AB3907BC0723}"/>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EB47-46C1-B94A-AB3907BC0723}"/>
              </c:ext>
            </c:extLst>
          </c:dPt>
          <c:dLbls>
            <c:delete val="1"/>
          </c:dLbls>
          <c:val>
            <c:numRef>
              <c:f>Overview!$S$56:$T$56</c:f>
              <c:numCache>
                <c:formatCode>0.0</c:formatCode>
                <c:ptCount val="2"/>
                <c:pt idx="0">
                  <c:v>0</c:v>
                </c:pt>
                <c:pt idx="1">
                  <c:v>0</c:v>
                </c:pt>
              </c:numCache>
            </c:numRef>
          </c:val>
          <c:extLst>
            <c:ext xmlns:c16="http://schemas.microsoft.com/office/drawing/2014/chart" uri="{C3380CC4-5D6E-409C-BE32-E72D297353CC}">
              <c16:uniqueId val="{00000004-EB47-46C1-B94A-AB3907BC0723}"/>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74892432295638E-2"/>
          <c:y val="8.7157048848392815E-2"/>
          <c:w val="0.84075803594026832"/>
          <c:h val="0.84075803594026832"/>
        </c:manualLayout>
      </c:layout>
      <c:doughnutChart>
        <c:varyColors val="1"/>
        <c:ser>
          <c:idx val="0"/>
          <c:order val="0"/>
          <c:tx>
            <c:strRef>
              <c:f>Overview!$R$73</c:f>
              <c:strCache>
                <c:ptCount val="1"/>
                <c:pt idx="0">
                  <c:v>Exposure</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A2B7-4243-A061-C0ACD0BF30FB}"/>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A2B7-4243-A061-C0ACD0BF30FB}"/>
              </c:ext>
            </c:extLst>
          </c:dPt>
          <c:dLbls>
            <c:delete val="1"/>
          </c:dLbls>
          <c:val>
            <c:numRef>
              <c:f>Overview!$S$73:$T$73</c:f>
              <c:numCache>
                <c:formatCode>0.0</c:formatCode>
                <c:ptCount val="2"/>
                <c:pt idx="0">
                  <c:v>0</c:v>
                </c:pt>
                <c:pt idx="1">
                  <c:v>0</c:v>
                </c:pt>
              </c:numCache>
            </c:numRef>
          </c:val>
          <c:extLst>
            <c:ext xmlns:c16="http://schemas.microsoft.com/office/drawing/2014/chart" uri="{C3380CC4-5D6E-409C-BE32-E72D297353CC}">
              <c16:uniqueId val="{00000004-A2B7-4243-A061-C0ACD0BF30FB}"/>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637560111364212E-2"/>
          <c:y val="8.4655783345988375E-2"/>
          <c:w val="0.84250316375601109"/>
          <c:h val="0.84250316375601109"/>
        </c:manualLayout>
      </c:layout>
      <c:doughnutChart>
        <c:varyColors val="1"/>
        <c:ser>
          <c:idx val="0"/>
          <c:order val="0"/>
          <c:tx>
            <c:strRef>
              <c:f>Overview!$R$75</c:f>
              <c:strCache>
                <c:ptCount val="1"/>
                <c:pt idx="0">
                  <c:v>Preparedness - Analyzing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A4EC-41BD-9BA1-5CA8BE338065}"/>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A4EC-41BD-9BA1-5CA8BE338065}"/>
              </c:ext>
            </c:extLst>
          </c:dPt>
          <c:dLbls>
            <c:delete val="1"/>
          </c:dLbls>
          <c:val>
            <c:numRef>
              <c:f>Overview!$S$75:$T$75</c:f>
              <c:numCache>
                <c:formatCode>0.0</c:formatCode>
                <c:ptCount val="2"/>
                <c:pt idx="0">
                  <c:v>0</c:v>
                </c:pt>
                <c:pt idx="1">
                  <c:v>0</c:v>
                </c:pt>
              </c:numCache>
            </c:numRef>
          </c:val>
          <c:extLst>
            <c:ext xmlns:c16="http://schemas.microsoft.com/office/drawing/2014/chart" uri="{C3380CC4-5D6E-409C-BE32-E72D297353CC}">
              <c16:uniqueId val="{00000004-A4EC-41BD-9BA1-5CA8BE338065}"/>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25170842824601"/>
          <c:y val="8.1696405973171349E-2"/>
          <c:w val="0.8163401670463174"/>
          <c:h val="0.8163401670463174"/>
        </c:manualLayout>
      </c:layout>
      <c:doughnutChart>
        <c:varyColors val="1"/>
        <c:ser>
          <c:idx val="0"/>
          <c:order val="0"/>
          <c:tx>
            <c:strRef>
              <c:f>Overview!$R$74</c:f>
              <c:strCache>
                <c:ptCount val="1"/>
                <c:pt idx="0">
                  <c:v>Preparedness - Reducing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C9E5-453F-ACF8-254950305D07}"/>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C9E5-453F-ACF8-254950305D07}"/>
              </c:ext>
            </c:extLst>
          </c:dPt>
          <c:dLbls>
            <c:delete val="1"/>
          </c:dLbls>
          <c:val>
            <c:numRef>
              <c:f>Overview!$S$74:$T$74</c:f>
              <c:numCache>
                <c:formatCode>0.0</c:formatCode>
                <c:ptCount val="2"/>
                <c:pt idx="0">
                  <c:v>0</c:v>
                </c:pt>
                <c:pt idx="1">
                  <c:v>0</c:v>
                </c:pt>
              </c:numCache>
            </c:numRef>
          </c:val>
          <c:extLst>
            <c:ext xmlns:c16="http://schemas.microsoft.com/office/drawing/2014/chart" uri="{C3380CC4-5D6E-409C-BE32-E72D297353CC}">
              <c16:uniqueId val="{00000004-C9E5-453F-ACF8-254950305D07}"/>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10832700582133E-2"/>
          <c:y val="9.8969881042773961E-2"/>
          <c:w val="0.81665021513540881"/>
          <c:h val="0.81665021513540881"/>
        </c:manualLayout>
      </c:layout>
      <c:doughnutChart>
        <c:varyColors val="1"/>
        <c:ser>
          <c:idx val="0"/>
          <c:order val="0"/>
          <c:tx>
            <c:strRef>
              <c:f>Overview!$R$91</c:f>
              <c:strCache>
                <c:ptCount val="1"/>
                <c:pt idx="0">
                  <c:v>Exposure</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98B5-4969-A377-1C9BBEC6D5B7}"/>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98B5-4969-A377-1C9BBEC6D5B7}"/>
              </c:ext>
            </c:extLst>
          </c:dPt>
          <c:dLbls>
            <c:delete val="1"/>
          </c:dLbls>
          <c:val>
            <c:numRef>
              <c:f>Overview!$S$91:$T$91</c:f>
              <c:numCache>
                <c:formatCode>0.0</c:formatCode>
                <c:ptCount val="2"/>
                <c:pt idx="0">
                  <c:v>0</c:v>
                </c:pt>
                <c:pt idx="1">
                  <c:v>0</c:v>
                </c:pt>
              </c:numCache>
            </c:numRef>
          </c:val>
          <c:extLst>
            <c:ext xmlns:c16="http://schemas.microsoft.com/office/drawing/2014/chart" uri="{C3380CC4-5D6E-409C-BE32-E72D297353CC}">
              <c16:uniqueId val="{00000004-98B5-4969-A377-1C9BBEC6D5B7}"/>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Overview!$R$93</c:f>
              <c:strCache>
                <c:ptCount val="1"/>
                <c:pt idx="0">
                  <c:v>Preparedness - Analyzing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BF8B-4F57-B86C-CFDBCE37156B}"/>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BF8B-4F57-B86C-CFDBCE37156B}"/>
              </c:ext>
            </c:extLst>
          </c:dPt>
          <c:dLbls>
            <c:delete val="1"/>
          </c:dLbls>
          <c:val>
            <c:numRef>
              <c:f>Overview!$S$93:$T$93</c:f>
              <c:numCache>
                <c:formatCode>0.0</c:formatCode>
                <c:ptCount val="2"/>
                <c:pt idx="0">
                  <c:v>0</c:v>
                </c:pt>
                <c:pt idx="1">
                  <c:v>0</c:v>
                </c:pt>
              </c:numCache>
            </c:numRef>
          </c:val>
          <c:extLst>
            <c:ext xmlns:c16="http://schemas.microsoft.com/office/drawing/2014/chart" uri="{C3380CC4-5D6E-409C-BE32-E72D297353CC}">
              <c16:uniqueId val="{00000004-BF8B-4F57-B86C-CFDBCE37156B}"/>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strRef>
              <c:f>Overview!$R$92</c:f>
              <c:strCache>
                <c:ptCount val="1"/>
                <c:pt idx="0">
                  <c:v>Preparedness - Reducing Risks</c:v>
                </c:pt>
              </c:strCache>
            </c:strRef>
          </c:tx>
          <c:dPt>
            <c:idx val="0"/>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1-35C6-4739-887B-8E20590FFDE4}"/>
              </c:ext>
            </c:extLst>
          </c:dPt>
          <c:dPt>
            <c:idx val="1"/>
            <c:bubble3D val="0"/>
            <c:spPr>
              <a:solidFill>
                <a:schemeClr val="bg1">
                  <a:lumMod val="85000"/>
                </a:schemeClr>
              </a:solidFill>
              <a:ln w="19050">
                <a:solidFill>
                  <a:schemeClr val="lt1"/>
                </a:solidFill>
              </a:ln>
              <a:effectLst/>
            </c:spPr>
            <c:extLst>
              <c:ext xmlns:c16="http://schemas.microsoft.com/office/drawing/2014/chart" uri="{C3380CC4-5D6E-409C-BE32-E72D297353CC}">
                <c16:uniqueId val="{00000003-35C6-4739-887B-8E20590FFDE4}"/>
              </c:ext>
            </c:extLst>
          </c:dPt>
          <c:dLbls>
            <c:delete val="1"/>
          </c:dLbls>
          <c:val>
            <c:numRef>
              <c:f>Overview!$S$92:$T$92</c:f>
              <c:numCache>
                <c:formatCode>0.0</c:formatCode>
                <c:ptCount val="2"/>
                <c:pt idx="0">
                  <c:v>0</c:v>
                </c:pt>
                <c:pt idx="1">
                  <c:v>0</c:v>
                </c:pt>
              </c:numCache>
            </c:numRef>
          </c:val>
          <c:extLst>
            <c:ext xmlns:c16="http://schemas.microsoft.com/office/drawing/2014/chart" uri="{C3380CC4-5D6E-409C-BE32-E72D297353CC}">
              <c16:uniqueId val="{00000004-35C6-4739-887B-8E20590FFDE4}"/>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Overview!$R$31</c:f>
              <c:strCache>
                <c:ptCount val="1"/>
                <c:pt idx="0">
                  <c:v>Low Risk Community</c:v>
                </c:pt>
              </c:strCache>
            </c:strRef>
          </c:tx>
          <c:spPr>
            <a:ln w="28575" cap="rnd">
              <a:solidFill>
                <a:schemeClr val="accent6"/>
              </a:solidFill>
              <a:prstDash val="sysDot"/>
              <a:round/>
            </a:ln>
            <a:effectLst/>
          </c:spPr>
          <c:marker>
            <c:symbol val="none"/>
          </c:marker>
          <c:cat>
            <c:strRef>
              <c:f>Overview!$R$32:$R$34</c:f>
              <c:strCache>
                <c:ptCount val="3"/>
                <c:pt idx="0">
                  <c:v>Exposure</c:v>
                </c:pt>
                <c:pt idx="1">
                  <c:v>Preparedness - Reducing Risks</c:v>
                </c:pt>
                <c:pt idx="2">
                  <c:v>Preparedness - Analyzing Risks</c:v>
                </c:pt>
              </c:strCache>
            </c:strRef>
          </c:cat>
          <c:val>
            <c:numRef>
              <c:f>Overview!$S$32:$S$34</c:f>
              <c:numCache>
                <c:formatCode>General</c:formatCode>
                <c:ptCount val="3"/>
                <c:pt idx="0">
                  <c:v>1</c:v>
                </c:pt>
                <c:pt idx="1">
                  <c:v>3</c:v>
                </c:pt>
                <c:pt idx="2">
                  <c:v>3</c:v>
                </c:pt>
              </c:numCache>
            </c:numRef>
          </c:val>
          <c:extLst>
            <c:ext xmlns:c16="http://schemas.microsoft.com/office/drawing/2014/chart" uri="{C3380CC4-5D6E-409C-BE32-E72D297353CC}">
              <c16:uniqueId val="{00000000-1AF2-40C1-AE73-A552C8310E74}"/>
            </c:ext>
          </c:extLst>
        </c:ser>
        <c:ser>
          <c:idx val="0"/>
          <c:order val="1"/>
          <c:tx>
            <c:strRef>
              <c:f>Overview!$R$54</c:f>
              <c:strCache>
                <c:ptCount val="1"/>
                <c:pt idx="0">
                  <c:v>Your Community</c:v>
                </c:pt>
              </c:strCache>
            </c:strRef>
          </c:tx>
          <c:spPr>
            <a:ln w="28575" cap="rnd">
              <a:solidFill>
                <a:schemeClr val="accent1"/>
              </a:solidFill>
              <a:round/>
            </a:ln>
            <a:effectLst/>
          </c:spPr>
          <c:marker>
            <c:symbol val="none"/>
          </c:marker>
          <c:cat>
            <c:strRef>
              <c:f>Overview!$R$32:$R$34</c:f>
              <c:strCache>
                <c:ptCount val="3"/>
                <c:pt idx="0">
                  <c:v>Exposure</c:v>
                </c:pt>
                <c:pt idx="1">
                  <c:v>Preparedness - Reducing Risks</c:v>
                </c:pt>
                <c:pt idx="2">
                  <c:v>Preparedness - Analyzing Risks</c:v>
                </c:pt>
              </c:strCache>
            </c:strRef>
          </c:cat>
          <c:val>
            <c:numRef>
              <c:f>Overview!$S$55:$S$57</c:f>
              <c:numCache>
                <c:formatCode>0.0</c:formatCode>
                <c:ptCount val="3"/>
                <c:pt idx="0">
                  <c:v>0</c:v>
                </c:pt>
                <c:pt idx="1">
                  <c:v>0</c:v>
                </c:pt>
                <c:pt idx="2">
                  <c:v>0</c:v>
                </c:pt>
              </c:numCache>
            </c:numRef>
          </c:val>
          <c:extLst>
            <c:ext xmlns:c16="http://schemas.microsoft.com/office/drawing/2014/chart" uri="{C3380CC4-5D6E-409C-BE32-E72D297353CC}">
              <c16:uniqueId val="{00000001-1AF2-40C1-AE73-A552C8310E74}"/>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Overview!$R$31</c:f>
              <c:strCache>
                <c:ptCount val="1"/>
                <c:pt idx="0">
                  <c:v>Low Risk Community</c:v>
                </c:pt>
              </c:strCache>
            </c:strRef>
          </c:tx>
          <c:spPr>
            <a:ln w="28575" cap="rnd">
              <a:solidFill>
                <a:schemeClr val="accent6"/>
              </a:solidFill>
              <a:prstDash val="sysDot"/>
              <a:round/>
            </a:ln>
            <a:effectLst/>
          </c:spPr>
          <c:marker>
            <c:symbol val="none"/>
          </c:marker>
          <c:cat>
            <c:strRef>
              <c:f>Overview!$R$32:$R$34</c:f>
              <c:strCache>
                <c:ptCount val="3"/>
                <c:pt idx="0">
                  <c:v>Exposure</c:v>
                </c:pt>
                <c:pt idx="1">
                  <c:v>Preparedness - Reducing Risks</c:v>
                </c:pt>
                <c:pt idx="2">
                  <c:v>Preparedness - Analyzing Risks</c:v>
                </c:pt>
              </c:strCache>
            </c:strRef>
          </c:cat>
          <c:val>
            <c:numRef>
              <c:f>Overview!$S$32:$S$34</c:f>
              <c:numCache>
                <c:formatCode>General</c:formatCode>
                <c:ptCount val="3"/>
                <c:pt idx="0">
                  <c:v>1</c:v>
                </c:pt>
                <c:pt idx="1">
                  <c:v>3</c:v>
                </c:pt>
                <c:pt idx="2">
                  <c:v>3</c:v>
                </c:pt>
              </c:numCache>
            </c:numRef>
          </c:val>
          <c:extLst>
            <c:ext xmlns:c16="http://schemas.microsoft.com/office/drawing/2014/chart" uri="{C3380CC4-5D6E-409C-BE32-E72D297353CC}">
              <c16:uniqueId val="{00000000-0952-4CB9-8FBA-EF75C0E2E0C7}"/>
            </c:ext>
          </c:extLst>
        </c:ser>
        <c:ser>
          <c:idx val="0"/>
          <c:order val="1"/>
          <c:tx>
            <c:strRef>
              <c:f>Overview!$R$72</c:f>
              <c:strCache>
                <c:ptCount val="1"/>
                <c:pt idx="0">
                  <c:v>Your Community</c:v>
                </c:pt>
              </c:strCache>
            </c:strRef>
          </c:tx>
          <c:spPr>
            <a:ln w="28575" cap="rnd">
              <a:solidFill>
                <a:schemeClr val="accent1"/>
              </a:solidFill>
              <a:round/>
            </a:ln>
            <a:effectLst/>
          </c:spPr>
          <c:marker>
            <c:symbol val="none"/>
          </c:marker>
          <c:cat>
            <c:strRef>
              <c:f>Overview!$R$32:$R$34</c:f>
              <c:strCache>
                <c:ptCount val="3"/>
                <c:pt idx="0">
                  <c:v>Exposure</c:v>
                </c:pt>
                <c:pt idx="1">
                  <c:v>Preparedness - Reducing Risks</c:v>
                </c:pt>
                <c:pt idx="2">
                  <c:v>Preparedness - Analyzing Risks</c:v>
                </c:pt>
              </c:strCache>
            </c:strRef>
          </c:cat>
          <c:val>
            <c:numRef>
              <c:f>Overview!$S$73:$S$75</c:f>
              <c:numCache>
                <c:formatCode>0.0</c:formatCode>
                <c:ptCount val="3"/>
                <c:pt idx="0">
                  <c:v>0</c:v>
                </c:pt>
                <c:pt idx="1">
                  <c:v>0</c:v>
                </c:pt>
                <c:pt idx="2">
                  <c:v>0</c:v>
                </c:pt>
              </c:numCache>
            </c:numRef>
          </c:val>
          <c:extLst>
            <c:ext xmlns:c16="http://schemas.microsoft.com/office/drawing/2014/chart" uri="{C3380CC4-5D6E-409C-BE32-E72D297353CC}">
              <c16:uniqueId val="{00000001-0952-4CB9-8FBA-EF75C0E2E0C7}"/>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28704915923509"/>
          <c:y val="0.13668922963576924"/>
          <c:w val="0.47680848535908321"/>
          <c:h val="0.68255931680303106"/>
        </c:manualLayout>
      </c:layout>
      <c:radarChart>
        <c:radarStyle val="marker"/>
        <c:varyColors val="0"/>
        <c:ser>
          <c:idx val="1"/>
          <c:order val="0"/>
          <c:tx>
            <c:strRef>
              <c:f>Overview!$R$31</c:f>
              <c:strCache>
                <c:ptCount val="1"/>
                <c:pt idx="0">
                  <c:v>Low Risk Community</c:v>
                </c:pt>
              </c:strCache>
            </c:strRef>
          </c:tx>
          <c:spPr>
            <a:ln w="28575" cap="rnd">
              <a:solidFill>
                <a:schemeClr val="accent6"/>
              </a:solidFill>
              <a:prstDash val="sysDot"/>
              <a:round/>
            </a:ln>
            <a:effectLst/>
          </c:spPr>
          <c:marker>
            <c:symbol val="none"/>
          </c:marker>
          <c:cat>
            <c:strRef>
              <c:f>Overview!$R$32:$R$34</c:f>
              <c:strCache>
                <c:ptCount val="3"/>
                <c:pt idx="0">
                  <c:v>Exposure</c:v>
                </c:pt>
                <c:pt idx="1">
                  <c:v>Preparedness - Reducing Risks</c:v>
                </c:pt>
                <c:pt idx="2">
                  <c:v>Preparedness - Analyzing Risks</c:v>
                </c:pt>
              </c:strCache>
            </c:strRef>
          </c:cat>
          <c:val>
            <c:numRef>
              <c:f>Overview!$S$32:$S$34</c:f>
              <c:numCache>
                <c:formatCode>General</c:formatCode>
                <c:ptCount val="3"/>
                <c:pt idx="0">
                  <c:v>1</c:v>
                </c:pt>
                <c:pt idx="1">
                  <c:v>3</c:v>
                </c:pt>
                <c:pt idx="2">
                  <c:v>3</c:v>
                </c:pt>
              </c:numCache>
            </c:numRef>
          </c:val>
          <c:extLst>
            <c:ext xmlns:c16="http://schemas.microsoft.com/office/drawing/2014/chart" uri="{C3380CC4-5D6E-409C-BE32-E72D297353CC}">
              <c16:uniqueId val="{00000000-10E8-474B-8699-7B46726584D8}"/>
            </c:ext>
          </c:extLst>
        </c:ser>
        <c:ser>
          <c:idx val="0"/>
          <c:order val="1"/>
          <c:tx>
            <c:strRef>
              <c:f>Overview!$R$90</c:f>
              <c:strCache>
                <c:ptCount val="1"/>
                <c:pt idx="0">
                  <c:v>Your Community</c:v>
                </c:pt>
              </c:strCache>
            </c:strRef>
          </c:tx>
          <c:spPr>
            <a:ln w="28575" cap="rnd">
              <a:solidFill>
                <a:schemeClr val="accent1"/>
              </a:solidFill>
              <a:round/>
            </a:ln>
            <a:effectLst/>
          </c:spPr>
          <c:marker>
            <c:symbol val="none"/>
          </c:marker>
          <c:cat>
            <c:strRef>
              <c:f>Overview!$R$32:$R$34</c:f>
              <c:strCache>
                <c:ptCount val="3"/>
                <c:pt idx="0">
                  <c:v>Exposure</c:v>
                </c:pt>
                <c:pt idx="1">
                  <c:v>Preparedness - Reducing Risks</c:v>
                </c:pt>
                <c:pt idx="2">
                  <c:v>Preparedness - Analyzing Risks</c:v>
                </c:pt>
              </c:strCache>
            </c:strRef>
          </c:cat>
          <c:val>
            <c:numRef>
              <c:f>Overview!$S$91:$S$93</c:f>
              <c:numCache>
                <c:formatCode>0.0</c:formatCode>
                <c:ptCount val="3"/>
                <c:pt idx="0">
                  <c:v>0</c:v>
                </c:pt>
                <c:pt idx="1">
                  <c:v>0</c:v>
                </c:pt>
                <c:pt idx="2">
                  <c:v>0</c:v>
                </c:pt>
              </c:numCache>
            </c:numRef>
          </c:val>
          <c:extLst>
            <c:ext xmlns:c16="http://schemas.microsoft.com/office/drawing/2014/chart" uri="{C3380CC4-5D6E-409C-BE32-E72D297353CC}">
              <c16:uniqueId val="{00000001-10E8-474B-8699-7B46726584D8}"/>
            </c:ext>
          </c:extLst>
        </c:ser>
        <c:dLbls>
          <c:showLegendKey val="0"/>
          <c:showVal val="0"/>
          <c:showCatName val="0"/>
          <c:showSerName val="0"/>
          <c:showPercent val="0"/>
          <c:showBubbleSize val="0"/>
        </c:dLbls>
        <c:axId val="2107081711"/>
        <c:axId val="1791017503"/>
      </c:radarChart>
      <c:catAx>
        <c:axId val="2107081711"/>
        <c:scaling>
          <c:orientation val="minMax"/>
        </c:scaling>
        <c:delete val="0"/>
        <c:axPos val="b"/>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791017503"/>
        <c:crosses val="autoZero"/>
        <c:auto val="1"/>
        <c:lblAlgn val="ctr"/>
        <c:lblOffset val="100"/>
        <c:noMultiLvlLbl val="0"/>
      </c:catAx>
      <c:valAx>
        <c:axId val="1791017503"/>
        <c:scaling>
          <c:orientation val="minMax"/>
          <c:min val="0"/>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107081711"/>
        <c:crosses val="autoZero"/>
        <c:crossBetween val="between"/>
      </c:valAx>
      <c:spPr>
        <a:noFill/>
        <a:ln>
          <a:noFill/>
        </a:ln>
        <a:effectLst/>
      </c:spPr>
    </c:plotArea>
    <c:legend>
      <c:legendPos val="b"/>
      <c:layout>
        <c:manualLayout>
          <c:xMode val="edge"/>
          <c:yMode val="edge"/>
          <c:x val="9.5339753697434179E-2"/>
          <c:y val="0.85282558978373335"/>
          <c:w val="0.81656686734940453"/>
          <c:h val="0.131579868305935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'Web Diagrams'!$W$52:$W$57</c:f>
              <c:strCache>
                <c:ptCount val="6"/>
                <c:pt idx="0">
                  <c:v>Rainfall Flood Risk Maps</c:v>
                </c:pt>
                <c:pt idx="1">
                  <c:v>Sewer-Backup Flood Risk Maps</c:v>
                </c:pt>
                <c:pt idx="2">
                  <c:v>Watershed Management</c:v>
                </c:pt>
                <c:pt idx="3">
                  <c:v>River Flood Risk Maps</c:v>
                </c:pt>
                <c:pt idx="4">
                  <c:v>Strategic Coastal/Shoreline Management</c:v>
                </c:pt>
                <c:pt idx="5">
                  <c:v>Coastal/Shoreline Flood Risk Maps</c:v>
                </c:pt>
              </c:strCache>
            </c:strRef>
          </c:cat>
          <c:val>
            <c:numRef>
              <c:f>'Web Diagrams'!$X$52:$X$57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1904-4E6E-A932-8BA824176D00}"/>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'Web Diagrams'!$W$94:$W$103</c:f>
              <c:strCache>
                <c:ptCount val="10"/>
                <c:pt idx="0">
                  <c:v>Climate Adaptation Plan</c:v>
                </c:pt>
                <c:pt idx="1">
                  <c:v>Flood Risk in Asset Management Planning</c:v>
                </c:pt>
                <c:pt idx="2">
                  <c:v>Natural Asset Management</c:v>
                </c:pt>
                <c:pt idx="3">
                  <c:v>Homeowner Flood Resilience</c:v>
                </c:pt>
                <c:pt idx="4">
                  <c:v>Commercial Real-Estate Flood Resilience</c:v>
                </c:pt>
                <c:pt idx="5">
                  <c:v>Emergency Management Response </c:v>
                </c:pt>
                <c:pt idx="6">
                  <c:v>Flood Forecasting and Alert Systems</c:v>
                </c:pt>
                <c:pt idx="7">
                  <c:v>Climate Adaptation Officer</c:v>
                </c:pt>
                <c:pt idx="8">
                  <c:v>Municipal Staff and Council Capacity</c:v>
                </c:pt>
                <c:pt idx="9">
                  <c:v>Non-Emergency Operational Activities that support flood preparedness</c:v>
                </c:pt>
              </c:strCache>
            </c:strRef>
          </c:cat>
          <c:val>
            <c:numRef>
              <c:f>'Web Diagrams'!$X$94:$X$103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904-4E6E-A932-8BA824176D00}"/>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'Background Calculations'!$L$61:$L$68</c:f>
              <c:strCache>
                <c:ptCount val="8"/>
                <c:pt idx="0">
                  <c:v>Infrastructure - Electrical Power</c:v>
                </c:pt>
                <c:pt idx="1">
                  <c:v>Infrastructure - Telecommunications</c:v>
                </c:pt>
                <c:pt idx="2">
                  <c:v>Infrastructure - Transportation</c:v>
                </c:pt>
                <c:pt idx="3">
                  <c:v>Infrastructure - Drinking Water</c:v>
                </c:pt>
                <c:pt idx="4">
                  <c:v>Infrastructure - Wastewater</c:v>
                </c:pt>
                <c:pt idx="5">
                  <c:v>Infrastructure - Food</c:v>
                </c:pt>
                <c:pt idx="6">
                  <c:v>Infrastructure - Health</c:v>
                </c:pt>
                <c:pt idx="7">
                  <c:v>Infrastructure - Emergency Management Services</c:v>
                </c:pt>
              </c:strCache>
            </c:strRef>
          </c:cat>
          <c:val>
            <c:numRef>
              <c:f>'Background Calculations'!$P$61:$P$68</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5F4B-443C-9F02-5E4826F212F0}"/>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orientation="portrait"/>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552597418233482"/>
          <c:y val="0.11396027652957345"/>
          <c:w val="0.42574868959964074"/>
          <c:h val="0.77001016611658546"/>
        </c:manualLayout>
      </c:layout>
      <c:radarChart>
        <c:radarStyle val="marker"/>
        <c:varyColors val="0"/>
        <c:ser>
          <c:idx val="0"/>
          <c:order val="0"/>
          <c:spPr>
            <a:ln w="28575" cap="rnd">
              <a:solidFill>
                <a:schemeClr val="accent1"/>
              </a:solidFill>
              <a:round/>
            </a:ln>
            <a:effectLst/>
          </c:spPr>
          <c:marker>
            <c:symbol val="none"/>
          </c:marker>
          <c:cat>
            <c:strRef>
              <c:f>'Background Calculations'!$L$84:$L$88</c:f>
              <c:strCache>
                <c:ptCount val="5"/>
                <c:pt idx="0">
                  <c:v>Stormwater Management System </c:v>
                </c:pt>
                <c:pt idx="1">
                  <c:v>Sanitary Sewer System</c:v>
                </c:pt>
                <c:pt idx="2">
                  <c:v>Basement Flood Protection</c:v>
                </c:pt>
                <c:pt idx="3">
                  <c:v>Backwater Values – New Homes</c:v>
                </c:pt>
                <c:pt idx="4">
                  <c:v>Backwater Values – Existing Homes</c:v>
                </c:pt>
              </c:strCache>
            </c:strRef>
          </c:cat>
          <c:val>
            <c:numRef>
              <c:f>'Background Calculations'!$P$84:$P$88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2204-4129-A08C-B62CE48E12B1}"/>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791714975845414"/>
          <c:y val="0.20817333333333332"/>
          <c:w val="0.4651963768115942"/>
          <c:h val="0.71330111111111116"/>
        </c:manualLayout>
      </c:layout>
      <c:radarChart>
        <c:radarStyle val="marker"/>
        <c:varyColors val="0"/>
        <c:ser>
          <c:idx val="0"/>
          <c:order val="0"/>
          <c:spPr>
            <a:ln w="28575" cap="rnd">
              <a:solidFill>
                <a:schemeClr val="accent1"/>
              </a:solidFill>
              <a:round/>
            </a:ln>
            <a:effectLst/>
          </c:spPr>
          <c:marker>
            <c:symbol val="none"/>
          </c:marker>
          <c:cat>
            <c:strRef>
              <c:f>'Background Calculations'!$L$89:$L$91</c:f>
              <c:strCache>
                <c:ptCount val="3"/>
                <c:pt idx="0">
                  <c:v>River Floodplain Regulation</c:v>
                </c:pt>
                <c:pt idx="1">
                  <c:v>River Flood Management</c:v>
                </c:pt>
                <c:pt idx="2">
                  <c:v>High-Risk River Floodplain Areas</c:v>
                </c:pt>
              </c:strCache>
            </c:strRef>
          </c:cat>
          <c:val>
            <c:numRef>
              <c:f>'Background Calculations'!$P$89:$P$91</c:f>
              <c:numCache>
                <c:formatCode>General</c:formatCode>
                <c:ptCount val="3"/>
                <c:pt idx="0">
                  <c:v>0</c:v>
                </c:pt>
                <c:pt idx="1">
                  <c:v>0</c:v>
                </c:pt>
                <c:pt idx="2">
                  <c:v>0</c:v>
                </c:pt>
              </c:numCache>
            </c:numRef>
          </c:val>
          <c:extLst>
            <c:ext xmlns:c16="http://schemas.microsoft.com/office/drawing/2014/chart" uri="{C3380CC4-5D6E-409C-BE32-E72D297353CC}">
              <c16:uniqueId val="{00000000-F186-4B23-8C1A-CA942F595463}"/>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305531400966182"/>
          <c:y val="0.22325592592592597"/>
          <c:w val="0.45933381642512078"/>
          <c:h val="0.70431185185185186"/>
        </c:manualLayout>
      </c:layout>
      <c:radarChart>
        <c:radarStyle val="marker"/>
        <c:varyColors val="0"/>
        <c:ser>
          <c:idx val="0"/>
          <c:order val="0"/>
          <c:spPr>
            <a:ln w="28575" cap="rnd">
              <a:solidFill>
                <a:schemeClr val="accent1"/>
              </a:solidFill>
              <a:round/>
            </a:ln>
            <a:effectLst/>
          </c:spPr>
          <c:marker>
            <c:symbol val="none"/>
          </c:marker>
          <c:cat>
            <c:strRef>
              <c:f>'Background Calculations'!$L$92:$L$94</c:f>
              <c:strCache>
                <c:ptCount val="3"/>
                <c:pt idx="0">
                  <c:v>Coastal/Shoreline Floodplain Regulation</c:v>
                </c:pt>
                <c:pt idx="1">
                  <c:v>Coastal/Shoreline Flood Management</c:v>
                </c:pt>
                <c:pt idx="2">
                  <c:v>High-Risk Coastal/Shoreline Floodplain Areas</c:v>
                </c:pt>
              </c:strCache>
            </c:strRef>
          </c:cat>
          <c:val>
            <c:numRef>
              <c:f>'Background Calculations'!$P$92:$P$94</c:f>
              <c:numCache>
                <c:formatCode>General</c:formatCode>
                <c:ptCount val="3"/>
                <c:pt idx="0">
                  <c:v>0</c:v>
                </c:pt>
                <c:pt idx="1">
                  <c:v>0</c:v>
                </c:pt>
                <c:pt idx="2">
                  <c:v>0</c:v>
                </c:pt>
              </c:numCache>
            </c:numRef>
          </c:val>
          <c:extLst>
            <c:ext xmlns:c16="http://schemas.microsoft.com/office/drawing/2014/chart" uri="{C3380CC4-5D6E-409C-BE32-E72D297353CC}">
              <c16:uniqueId val="{00000000-7838-4AC5-966D-CB933FE7D828}"/>
            </c:ext>
          </c:extLst>
        </c:ser>
        <c:dLbls>
          <c:showLegendKey val="0"/>
          <c:showVal val="0"/>
          <c:showCatName val="0"/>
          <c:showSerName val="0"/>
          <c:showPercent val="0"/>
          <c:showBubbleSize val="0"/>
        </c:dLbls>
        <c:axId val="801773583"/>
        <c:axId val="1049946063"/>
      </c:radarChart>
      <c:catAx>
        <c:axId val="801773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1049946063"/>
        <c:crosses val="autoZero"/>
        <c:auto val="1"/>
        <c:lblAlgn val="ctr"/>
        <c:lblOffset val="100"/>
        <c:noMultiLvlLbl val="0"/>
      </c:catAx>
      <c:valAx>
        <c:axId val="1049946063"/>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8017735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347439798233235"/>
          <c:y val="0.1169293524983646"/>
          <c:w val="0.23806826944324413"/>
          <c:h val="0.78622070353029994"/>
        </c:manualLayout>
      </c:layout>
      <c:radarChart>
        <c:radarStyle val="marker"/>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'Background Calculations'!$L$21:$L$28</c:f>
              <c:strCache>
                <c:ptCount val="8"/>
                <c:pt idx="0">
                  <c:v>History of Flooded Buildings and Infrastructure</c:v>
                </c:pt>
                <c:pt idx="1">
                  <c:v>Age of Development</c:v>
                </c:pt>
                <c:pt idx="2">
                  <c:v>Equity-deserving Populations</c:v>
                </c:pt>
                <c:pt idx="3">
                  <c:v>Surface Ponding</c:v>
                </c:pt>
                <c:pt idx="4">
                  <c:v>Impervious Surfaces</c:v>
                </c:pt>
                <c:pt idx="5">
                  <c:v>Basement Flooding</c:v>
                </c:pt>
                <c:pt idx="6">
                  <c:v>Sewer Design Type</c:v>
                </c:pt>
                <c:pt idx="7">
                  <c:v>Buildings at Risk of Iintense Rainfall/Sewer Back-up Flooding</c:v>
                </c:pt>
              </c:strCache>
            </c:strRef>
          </c:cat>
          <c:val>
            <c:numRef>
              <c:f>'Background Calculations'!$P$21:$P$28</c:f>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27A4-4033-8BEF-A0DACE5C6FD9}"/>
            </c:ext>
          </c:extLst>
        </c:ser>
        <c:dLbls>
          <c:showLegendKey val="0"/>
          <c:showVal val="0"/>
          <c:showCatName val="0"/>
          <c:showSerName val="0"/>
          <c:showPercent val="0"/>
          <c:showBubbleSize val="0"/>
        </c:dLbls>
        <c:axId val="437967007"/>
        <c:axId val="406597343"/>
      </c:radarChart>
      <c:catAx>
        <c:axId val="437967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406597343"/>
        <c:crosses val="autoZero"/>
        <c:auto val="1"/>
        <c:lblAlgn val="ctr"/>
        <c:lblOffset val="100"/>
        <c:noMultiLvlLbl val="0"/>
      </c:catAx>
      <c:valAx>
        <c:axId val="406597343"/>
        <c:scaling>
          <c:orientation val="minMax"/>
          <c:max val="3"/>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panose="020B0004020202020204" pitchFamily="34" charset="0"/>
                <a:ea typeface="+mn-ea"/>
                <a:cs typeface="+mn-cs"/>
              </a:defRPr>
            </a:pPr>
            <a:endParaRPr lang="en-US"/>
          </a:p>
        </c:txPr>
        <c:crossAx val="437967007"/>
        <c:crosses val="autoZero"/>
        <c:crossBetween val="between"/>
        <c:majorUnit val="0.5"/>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ptos" panose="020B0004020202020204" pitchFamily="34" charset="0"/>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1.sv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18" Type="http://schemas.openxmlformats.org/officeDocument/2006/relationships/chart" Target="../charts/chart2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 Type="http://schemas.openxmlformats.org/officeDocument/2006/relationships/chart" Target="../charts/chart11.xml"/><Relationship Id="rId16" Type="http://schemas.openxmlformats.org/officeDocument/2006/relationships/chart" Target="../charts/chart25.xml"/><Relationship Id="rId20" Type="http://schemas.openxmlformats.org/officeDocument/2006/relationships/chart" Target="../charts/chart29.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19" Type="http://schemas.openxmlformats.org/officeDocument/2006/relationships/chart" Target="../charts/chart28.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4.sv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2</xdr:col>
      <xdr:colOff>220980</xdr:colOff>
      <xdr:row>174</xdr:row>
      <xdr:rowOff>106680</xdr:rowOff>
    </xdr:from>
    <xdr:to>
      <xdr:col>2</xdr:col>
      <xdr:colOff>609600</xdr:colOff>
      <xdr:row>175</xdr:row>
      <xdr:rowOff>243840</xdr:rowOff>
    </xdr:to>
    <xdr:pic>
      <xdr:nvPicPr>
        <xdr:cNvPr id="3" name="Graphic 2" descr="Clipboard with solid fill">
          <a:extLst>
            <a:ext uri="{FF2B5EF4-FFF2-40B4-BE49-F238E27FC236}">
              <a16:creationId xmlns:a16="http://schemas.microsoft.com/office/drawing/2014/main" id="{248FBEAA-9F40-9401-8A93-9FA7BFD7909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07820" y="43548300"/>
          <a:ext cx="388620" cy="3886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27132</xdr:colOff>
      <xdr:row>32</xdr:row>
      <xdr:rowOff>162500</xdr:rowOff>
    </xdr:from>
    <xdr:to>
      <xdr:col>13</xdr:col>
      <xdr:colOff>639041</xdr:colOff>
      <xdr:row>48</xdr:row>
      <xdr:rowOff>26167</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29442</xdr:colOff>
      <xdr:row>55</xdr:row>
      <xdr:rowOff>12381</xdr:rowOff>
    </xdr:from>
    <xdr:to>
      <xdr:col>13</xdr:col>
      <xdr:colOff>640842</xdr:colOff>
      <xdr:row>70</xdr:row>
      <xdr:rowOff>62315</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11546</xdr:colOff>
      <xdr:row>74</xdr:row>
      <xdr:rowOff>10105</xdr:rowOff>
    </xdr:from>
    <xdr:to>
      <xdr:col>13</xdr:col>
      <xdr:colOff>622946</xdr:colOff>
      <xdr:row>89</xdr:row>
      <xdr:rowOff>138520</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38100</xdr:colOff>
      <xdr:row>96</xdr:row>
      <xdr:rowOff>161924</xdr:rowOff>
    </xdr:from>
    <xdr:to>
      <xdr:col>13</xdr:col>
      <xdr:colOff>649500</xdr:colOff>
      <xdr:row>112</xdr:row>
      <xdr:rowOff>42524</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30595</xdr:colOff>
      <xdr:row>116</xdr:row>
      <xdr:rowOff>37811</xdr:rowOff>
    </xdr:from>
    <xdr:to>
      <xdr:col>13</xdr:col>
      <xdr:colOff>641995</xdr:colOff>
      <xdr:row>131</xdr:row>
      <xdr:rowOff>147011</xdr:rowOff>
    </xdr:to>
    <xdr:graphicFrame macro="">
      <xdr:nvGraphicFramePr>
        <xdr:cNvPr id="7" name="Chart 6">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63289</xdr:colOff>
      <xdr:row>135</xdr:row>
      <xdr:rowOff>8680</xdr:rowOff>
    </xdr:from>
    <xdr:to>
      <xdr:col>14</xdr:col>
      <xdr:colOff>5822</xdr:colOff>
      <xdr:row>150</xdr:row>
      <xdr:rowOff>109413</xdr:rowOff>
    </xdr:to>
    <xdr:graphicFrame macro="">
      <xdr:nvGraphicFramePr>
        <xdr:cNvPr id="8" name="Chart 7">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27918</xdr:colOff>
      <xdr:row>153</xdr:row>
      <xdr:rowOff>173740</xdr:rowOff>
    </xdr:from>
    <xdr:to>
      <xdr:col>7</xdr:col>
      <xdr:colOff>383318</xdr:colOff>
      <xdr:row>169</xdr:row>
      <xdr:rowOff>37407</xdr:rowOff>
    </xdr:to>
    <xdr:graphicFrame macro="">
      <xdr:nvGraphicFramePr>
        <xdr:cNvPr id="9" name="Chart 8">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584199</xdr:colOff>
      <xdr:row>153</xdr:row>
      <xdr:rowOff>173740</xdr:rowOff>
    </xdr:from>
    <xdr:to>
      <xdr:col>13</xdr:col>
      <xdr:colOff>660199</xdr:colOff>
      <xdr:row>169</xdr:row>
      <xdr:rowOff>37407</xdr:rowOff>
    </xdr:to>
    <xdr:graphicFrame macro="">
      <xdr:nvGraphicFramePr>
        <xdr:cNvPr id="10" name="Chart 9">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146050</xdr:colOff>
      <xdr:row>43</xdr:row>
      <xdr:rowOff>158750</xdr:rowOff>
    </xdr:from>
    <xdr:to>
      <xdr:col>13</xdr:col>
      <xdr:colOff>574557</xdr:colOff>
      <xdr:row>47</xdr:row>
      <xdr:rowOff>108577</xdr:rowOff>
    </xdr:to>
    <xdr:sp macro="" textlink="">
      <xdr:nvSpPr>
        <xdr:cNvPr id="11" name="TextBox 1">
          <a:extLst>
            <a:ext uri="{FF2B5EF4-FFF2-40B4-BE49-F238E27FC236}">
              <a16:creationId xmlns:a16="http://schemas.microsoft.com/office/drawing/2014/main" id="{00000000-0008-0000-0500-00000B000000}"/>
            </a:ext>
          </a:extLst>
        </xdr:cNvPr>
        <xdr:cNvSpPr txBox="1"/>
      </xdr:nvSpPr>
      <xdr:spPr>
        <a:xfrm>
          <a:off x="6883400" y="8686800"/>
          <a:ext cx="1774707" cy="66102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Higher score </a:t>
          </a:r>
        </a:p>
        <a:p>
          <a:pPr algn="r"/>
          <a:r>
            <a:rPr lang="en-CA" sz="900">
              <a:solidFill>
                <a:schemeClr val="tx1">
                  <a:lumMod val="65000"/>
                  <a:lumOff val="35000"/>
                </a:schemeClr>
              </a:solidFill>
              <a:latin typeface="Arial" panose="020B0604020202020204" pitchFamily="34" charset="0"/>
              <a:cs typeface="Arial" panose="020B0604020202020204" pitchFamily="34" charset="0"/>
            </a:rPr>
            <a:t>(towards edge of web)</a:t>
          </a:r>
        </a:p>
        <a:p>
          <a:pPr algn="r"/>
          <a:r>
            <a:rPr lang="en-CA" sz="900">
              <a:solidFill>
                <a:schemeClr val="tx1">
                  <a:lumMod val="65000"/>
                  <a:lumOff val="35000"/>
                </a:schemeClr>
              </a:solidFill>
              <a:latin typeface="Arial" panose="020B0604020202020204" pitchFamily="34" charset="0"/>
              <a:cs typeface="Arial" panose="020B0604020202020204" pitchFamily="34" charset="0"/>
            </a:rPr>
            <a:t>= More </a:t>
          </a:r>
          <a:r>
            <a:rPr lang="en-CA" sz="900" b="1">
              <a:solidFill>
                <a:srgbClr val="C00000"/>
              </a:solidFill>
              <a:latin typeface="Arial" panose="020B0604020202020204" pitchFamily="34" charset="0"/>
              <a:cs typeface="Arial" panose="020B0604020202020204" pitchFamily="34" charset="0"/>
            </a:rPr>
            <a:t>exposed</a:t>
          </a:r>
          <a:r>
            <a:rPr lang="en-CA" sz="900">
              <a:solidFill>
                <a:schemeClr val="tx1">
                  <a:lumMod val="65000"/>
                  <a:lumOff val="35000"/>
                </a:schemeClr>
              </a:solidFill>
              <a:latin typeface="Arial" panose="020B0604020202020204" pitchFamily="34" charset="0"/>
              <a:cs typeface="Arial" panose="020B0604020202020204" pitchFamily="34" charset="0"/>
            </a:rPr>
            <a:t> to flood risk</a:t>
          </a:r>
        </a:p>
      </xdr:txBody>
    </xdr:sp>
    <xdr:clientData/>
  </xdr:twoCellAnchor>
  <xdr:twoCellAnchor>
    <xdr:from>
      <xdr:col>1</xdr:col>
      <xdr:colOff>39830</xdr:colOff>
      <xdr:row>14</xdr:row>
      <xdr:rowOff>42852</xdr:rowOff>
    </xdr:from>
    <xdr:to>
      <xdr:col>13</xdr:col>
      <xdr:colOff>651230</xdr:colOff>
      <xdr:row>29</xdr:row>
      <xdr:rowOff>75852</xdr:rowOff>
    </xdr:to>
    <xdr:graphicFrame macro="">
      <xdr:nvGraphicFramePr>
        <xdr:cNvPr id="12" name="Chart 11">
          <a:extLst>
            <a:ext uri="{FF2B5EF4-FFF2-40B4-BE49-F238E27FC236}">
              <a16:creationId xmlns:a16="http://schemas.microsoft.com/office/drawing/2014/main" id="{00000000-0008-0000-05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133350</xdr:colOff>
      <xdr:row>65</xdr:row>
      <xdr:rowOff>107950</xdr:rowOff>
    </xdr:from>
    <xdr:to>
      <xdr:col>13</xdr:col>
      <xdr:colOff>561857</xdr:colOff>
      <xdr:row>68</xdr:row>
      <xdr:rowOff>235577</xdr:rowOff>
    </xdr:to>
    <xdr:sp macro="" textlink="">
      <xdr:nvSpPr>
        <xdr:cNvPr id="13" name="TextBox 1">
          <a:extLst>
            <a:ext uri="{FF2B5EF4-FFF2-40B4-BE49-F238E27FC236}">
              <a16:creationId xmlns:a16="http://schemas.microsoft.com/office/drawing/2014/main" id="{00000000-0008-0000-0500-00000D000000}"/>
            </a:ext>
          </a:extLst>
        </xdr:cNvPr>
        <xdr:cNvSpPr txBox="1"/>
      </xdr:nvSpPr>
      <xdr:spPr>
        <a:xfrm>
          <a:off x="6870700" y="12877800"/>
          <a:ext cx="1774707" cy="66102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Higher score </a:t>
          </a:r>
        </a:p>
        <a:p>
          <a:pPr algn="r"/>
          <a:r>
            <a:rPr lang="en-CA" sz="900">
              <a:solidFill>
                <a:schemeClr val="tx1">
                  <a:lumMod val="65000"/>
                  <a:lumOff val="35000"/>
                </a:schemeClr>
              </a:solidFill>
              <a:latin typeface="Arial" panose="020B0604020202020204" pitchFamily="34" charset="0"/>
              <a:cs typeface="Arial" panose="020B0604020202020204" pitchFamily="34" charset="0"/>
            </a:rPr>
            <a:t>(towards edge of web)</a:t>
          </a:r>
        </a:p>
        <a:p>
          <a:pPr algn="r"/>
          <a:r>
            <a:rPr lang="en-CA" sz="900">
              <a:solidFill>
                <a:schemeClr val="tx1">
                  <a:lumMod val="65000"/>
                  <a:lumOff val="35000"/>
                </a:schemeClr>
              </a:solidFill>
              <a:latin typeface="Arial" panose="020B0604020202020204" pitchFamily="34" charset="0"/>
              <a:cs typeface="Arial" panose="020B0604020202020204" pitchFamily="34" charset="0"/>
            </a:rPr>
            <a:t>= More </a:t>
          </a:r>
          <a:r>
            <a:rPr lang="en-CA" sz="900" b="1">
              <a:solidFill>
                <a:schemeClr val="accent6">
                  <a:lumMod val="75000"/>
                </a:schemeClr>
              </a:solidFill>
              <a:latin typeface="Arial" panose="020B0604020202020204" pitchFamily="34" charset="0"/>
              <a:cs typeface="Arial" panose="020B0604020202020204" pitchFamily="34" charset="0"/>
            </a:rPr>
            <a:t>prepared</a:t>
          </a:r>
          <a:r>
            <a:rPr lang="en-CA" sz="900">
              <a:solidFill>
                <a:schemeClr val="tx1">
                  <a:lumMod val="65000"/>
                  <a:lumOff val="35000"/>
                </a:schemeClr>
              </a:solidFill>
              <a:latin typeface="Arial" panose="020B0604020202020204" pitchFamily="34" charset="0"/>
              <a:cs typeface="Arial" panose="020B0604020202020204" pitchFamily="34" charset="0"/>
            </a:rPr>
            <a:t> for flood risk</a:t>
          </a:r>
        </a:p>
      </xdr:txBody>
    </xdr:sp>
    <xdr:clientData/>
  </xdr:twoCellAnchor>
  <xdr:twoCellAnchor>
    <xdr:from>
      <xdr:col>11</xdr:col>
      <xdr:colOff>101600</xdr:colOff>
      <xdr:row>86</xdr:row>
      <xdr:rowOff>25400</xdr:rowOff>
    </xdr:from>
    <xdr:to>
      <xdr:col>13</xdr:col>
      <xdr:colOff>517212</xdr:colOff>
      <xdr:row>89</xdr:row>
      <xdr:rowOff>95287</xdr:rowOff>
    </xdr:to>
    <xdr:sp macro="" textlink="">
      <xdr:nvSpPr>
        <xdr:cNvPr id="14" name="TextBox 1">
          <a:extLst>
            <a:ext uri="{FF2B5EF4-FFF2-40B4-BE49-F238E27FC236}">
              <a16:creationId xmlns:a16="http://schemas.microsoft.com/office/drawing/2014/main" id="{00000000-0008-0000-0500-00000E000000}"/>
            </a:ext>
          </a:extLst>
        </xdr:cNvPr>
        <xdr:cNvSpPr txBox="1"/>
      </xdr:nvSpPr>
      <xdr:spPr>
        <a:xfrm>
          <a:off x="6866467" y="16264467"/>
          <a:ext cx="1770278" cy="603287"/>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a:r>
            <a:rPr lang="en-CA" sz="900">
              <a:solidFill>
                <a:schemeClr val="tx1">
                  <a:lumMod val="65000"/>
                  <a:lumOff val="35000"/>
                </a:schemeClr>
              </a:solidFill>
              <a:latin typeface="Arial" panose="020B0604020202020204" pitchFamily="34" charset="0"/>
              <a:cs typeface="Arial" panose="020B0604020202020204" pitchFamily="34" charset="0"/>
            </a:rPr>
            <a:t>Higher score </a:t>
          </a:r>
        </a:p>
        <a:p>
          <a:pPr algn="r"/>
          <a:r>
            <a:rPr lang="en-CA" sz="900">
              <a:solidFill>
                <a:schemeClr val="tx1">
                  <a:lumMod val="65000"/>
                  <a:lumOff val="35000"/>
                </a:schemeClr>
              </a:solidFill>
              <a:latin typeface="Arial" panose="020B0604020202020204" pitchFamily="34" charset="0"/>
              <a:cs typeface="Arial" panose="020B0604020202020204" pitchFamily="34" charset="0"/>
            </a:rPr>
            <a:t>(towards edge of web)</a:t>
          </a:r>
        </a:p>
        <a:p>
          <a:pPr algn="r"/>
          <a:r>
            <a:rPr lang="en-CA" sz="900">
              <a:solidFill>
                <a:schemeClr val="tx1">
                  <a:lumMod val="65000"/>
                  <a:lumOff val="35000"/>
                </a:schemeClr>
              </a:solidFill>
              <a:latin typeface="Arial" panose="020B0604020202020204" pitchFamily="34" charset="0"/>
              <a:cs typeface="Arial" panose="020B0604020202020204" pitchFamily="34" charset="0"/>
            </a:rPr>
            <a:t>= More </a:t>
          </a:r>
          <a:r>
            <a:rPr lang="en-CA" sz="900" b="1">
              <a:solidFill>
                <a:schemeClr val="accent6">
                  <a:lumMod val="75000"/>
                </a:schemeClr>
              </a:solidFill>
              <a:latin typeface="Arial" panose="020B0604020202020204" pitchFamily="34" charset="0"/>
              <a:cs typeface="Arial" panose="020B0604020202020204" pitchFamily="34" charset="0"/>
            </a:rPr>
            <a:t>prepared</a:t>
          </a:r>
          <a:r>
            <a:rPr lang="en-CA" sz="900">
              <a:solidFill>
                <a:schemeClr val="tx1">
                  <a:lumMod val="65000"/>
                  <a:lumOff val="35000"/>
                </a:schemeClr>
              </a:solidFill>
              <a:latin typeface="Arial" panose="020B0604020202020204" pitchFamily="34" charset="0"/>
              <a:cs typeface="Arial" panose="020B0604020202020204" pitchFamily="34" charset="0"/>
            </a:rPr>
            <a:t> for flood risk</a:t>
          </a:r>
        </a:p>
      </xdr:txBody>
    </xdr:sp>
    <xdr:clientData/>
  </xdr:twoCellAnchor>
  <xdr:twoCellAnchor>
    <xdr:from>
      <xdr:col>4</xdr:col>
      <xdr:colOff>338666</xdr:colOff>
      <xdr:row>169</xdr:row>
      <xdr:rowOff>101603</xdr:rowOff>
    </xdr:from>
    <xdr:to>
      <xdr:col>11</xdr:col>
      <xdr:colOff>304800</xdr:colOff>
      <xdr:row>172</xdr:row>
      <xdr:rowOff>101603</xdr:rowOff>
    </xdr:to>
    <xdr:sp macro="" textlink="">
      <xdr:nvSpPr>
        <xdr:cNvPr id="15" name="TextBox 1">
          <a:extLst>
            <a:ext uri="{FF2B5EF4-FFF2-40B4-BE49-F238E27FC236}">
              <a16:creationId xmlns:a16="http://schemas.microsoft.com/office/drawing/2014/main" id="{00000000-0008-0000-0500-00000F000000}"/>
            </a:ext>
          </a:extLst>
        </xdr:cNvPr>
        <xdr:cNvSpPr txBox="1"/>
      </xdr:nvSpPr>
      <xdr:spPr>
        <a:xfrm>
          <a:off x="1947333" y="32427336"/>
          <a:ext cx="5122334" cy="35560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a:r>
            <a:rPr lang="en-CA" sz="900">
              <a:solidFill>
                <a:schemeClr val="tx1">
                  <a:lumMod val="65000"/>
                  <a:lumOff val="35000"/>
                </a:schemeClr>
              </a:solidFill>
              <a:latin typeface="Arial" panose="020B0604020202020204" pitchFamily="34" charset="0"/>
              <a:cs typeface="Arial" panose="020B0604020202020204" pitchFamily="34" charset="0"/>
            </a:rPr>
            <a:t>Higher score (towards edge of web)</a:t>
          </a:r>
          <a:r>
            <a:rPr lang="en-CA" sz="900" baseline="0">
              <a:solidFill>
                <a:schemeClr val="tx1">
                  <a:lumMod val="65000"/>
                  <a:lumOff val="35000"/>
                </a:schemeClr>
              </a:solidFill>
              <a:latin typeface="Arial" panose="020B0604020202020204" pitchFamily="34" charset="0"/>
              <a:cs typeface="Arial" panose="020B0604020202020204" pitchFamily="34" charset="0"/>
            </a:rPr>
            <a:t> </a:t>
          </a:r>
          <a:r>
            <a:rPr lang="en-CA" sz="900">
              <a:solidFill>
                <a:schemeClr val="tx1">
                  <a:lumMod val="65000"/>
                  <a:lumOff val="35000"/>
                </a:schemeClr>
              </a:solidFill>
              <a:latin typeface="Arial" panose="020B0604020202020204" pitchFamily="34" charset="0"/>
              <a:cs typeface="Arial" panose="020B0604020202020204" pitchFamily="34" charset="0"/>
            </a:rPr>
            <a:t>= More </a:t>
          </a:r>
          <a:r>
            <a:rPr lang="en-CA" sz="900" b="1">
              <a:solidFill>
                <a:schemeClr val="accent6">
                  <a:lumMod val="75000"/>
                </a:schemeClr>
              </a:solidFill>
              <a:latin typeface="Arial" panose="020B0604020202020204" pitchFamily="34" charset="0"/>
              <a:cs typeface="Arial" panose="020B0604020202020204" pitchFamily="34" charset="0"/>
            </a:rPr>
            <a:t>prepared</a:t>
          </a:r>
          <a:r>
            <a:rPr lang="en-CA" sz="900">
              <a:solidFill>
                <a:schemeClr val="tx1">
                  <a:lumMod val="65000"/>
                  <a:lumOff val="35000"/>
                </a:schemeClr>
              </a:solidFill>
              <a:latin typeface="Arial" panose="020B0604020202020204" pitchFamily="34" charset="0"/>
              <a:cs typeface="Arial" panose="020B0604020202020204" pitchFamily="34" charset="0"/>
            </a:rPr>
            <a:t> for flood risk</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0.79075</cdr:x>
      <cdr:y>0.77656</cdr:y>
    </cdr:from>
    <cdr:to>
      <cdr:x>1</cdr:x>
      <cdr:y>1</cdr:y>
    </cdr:to>
    <cdr:sp macro="" textlink="">
      <cdr:nvSpPr>
        <cdr:cNvPr id="2" name="TextBox 1">
          <a:extLst xmlns:a="http://schemas.openxmlformats.org/drawingml/2006/main">
            <a:ext uri="{FF2B5EF4-FFF2-40B4-BE49-F238E27FC236}">
              <a16:creationId xmlns:a16="http://schemas.microsoft.com/office/drawing/2014/main" id="{6C0A7A50-BDFD-4DC5-8D1B-5477AAED5BAA}"/>
            </a:ext>
          </a:extLst>
        </cdr:cNvPr>
        <cdr:cNvSpPr txBox="1"/>
      </cdr:nvSpPr>
      <cdr:spPr>
        <a:xfrm xmlns:a="http://schemas.openxmlformats.org/drawingml/2006/main">
          <a:off x="6689722" y="2096713"/>
          <a:ext cx="1770278" cy="6032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Higher score </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(towards edge of web)</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 More </a:t>
          </a:r>
          <a:r>
            <a:rPr lang="en-CA" sz="900" b="1">
              <a:solidFill>
                <a:schemeClr val="accent6">
                  <a:lumMod val="75000"/>
                </a:schemeClr>
              </a:solidFill>
              <a:latin typeface="Arial" panose="020B0604020202020204" pitchFamily="34" charset="0"/>
              <a:cs typeface="Arial" panose="020B0604020202020204" pitchFamily="34" charset="0"/>
            </a:rPr>
            <a:t>prepared</a:t>
          </a:r>
          <a:r>
            <a:rPr lang="en-CA" sz="900">
              <a:solidFill>
                <a:schemeClr val="tx1">
                  <a:lumMod val="65000"/>
                  <a:lumOff val="35000"/>
                </a:schemeClr>
              </a:solidFill>
              <a:latin typeface="Arial" panose="020B0604020202020204" pitchFamily="34" charset="0"/>
              <a:cs typeface="Arial" panose="020B0604020202020204" pitchFamily="34" charset="0"/>
            </a:rPr>
            <a:t> for flood risk</a:t>
          </a:r>
        </a:p>
      </cdr:txBody>
    </cdr:sp>
  </cdr:relSizeAnchor>
</c:userShapes>
</file>

<file path=xl/drawings/drawing4.xml><?xml version="1.0" encoding="utf-8"?>
<c:userShapes xmlns:c="http://schemas.openxmlformats.org/drawingml/2006/chart">
  <cdr:relSizeAnchor xmlns:cdr="http://schemas.openxmlformats.org/drawingml/2006/chartDrawing">
    <cdr:from>
      <cdr:x>0.79075</cdr:x>
      <cdr:y>0.78221</cdr:y>
    </cdr:from>
    <cdr:to>
      <cdr:x>1</cdr:x>
      <cdr:y>1</cdr:y>
    </cdr:to>
    <cdr:sp macro="" textlink="">
      <cdr:nvSpPr>
        <cdr:cNvPr id="2" name="TextBox 1">
          <a:extLst xmlns:a="http://schemas.openxmlformats.org/drawingml/2006/main">
            <a:ext uri="{FF2B5EF4-FFF2-40B4-BE49-F238E27FC236}">
              <a16:creationId xmlns:a16="http://schemas.microsoft.com/office/drawing/2014/main" id="{9B6F5EF3-219D-6AD0-F7FD-0899C2818B61}"/>
            </a:ext>
          </a:extLst>
        </cdr:cNvPr>
        <cdr:cNvSpPr txBox="1"/>
      </cdr:nvSpPr>
      <cdr:spPr>
        <a:xfrm xmlns:a="http://schemas.openxmlformats.org/drawingml/2006/main">
          <a:off x="6689722" y="2166728"/>
          <a:ext cx="1770278" cy="6032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Higher score </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(towards edge of web)</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 More </a:t>
          </a:r>
          <a:r>
            <a:rPr lang="en-CA" sz="900" b="1">
              <a:solidFill>
                <a:schemeClr val="accent6">
                  <a:lumMod val="75000"/>
                </a:schemeClr>
              </a:solidFill>
              <a:latin typeface="Arial" panose="020B0604020202020204" pitchFamily="34" charset="0"/>
              <a:cs typeface="Arial" panose="020B0604020202020204" pitchFamily="34" charset="0"/>
            </a:rPr>
            <a:t>prepared</a:t>
          </a:r>
          <a:r>
            <a:rPr lang="en-CA" sz="900">
              <a:solidFill>
                <a:schemeClr val="tx1">
                  <a:lumMod val="65000"/>
                  <a:lumOff val="35000"/>
                </a:schemeClr>
              </a:solidFill>
              <a:latin typeface="Arial" panose="020B0604020202020204" pitchFamily="34" charset="0"/>
              <a:cs typeface="Arial" panose="020B0604020202020204" pitchFamily="34" charset="0"/>
            </a:rPr>
            <a:t> for flood risk</a:t>
          </a:r>
        </a:p>
      </cdr:txBody>
    </cdr:sp>
  </cdr:relSizeAnchor>
</c:userShapes>
</file>

<file path=xl/drawings/drawing5.xml><?xml version="1.0" encoding="utf-8"?>
<c:userShapes xmlns:c="http://schemas.openxmlformats.org/drawingml/2006/chart">
  <cdr:relSizeAnchor xmlns:cdr="http://schemas.openxmlformats.org/drawingml/2006/chartDrawing">
    <cdr:from>
      <cdr:x>0.79075</cdr:x>
      <cdr:y>0.78787</cdr:y>
    </cdr:from>
    <cdr:to>
      <cdr:x>1</cdr:x>
      <cdr:y>1</cdr:y>
    </cdr:to>
    <cdr:sp macro="" textlink="">
      <cdr:nvSpPr>
        <cdr:cNvPr id="2" name="TextBox 1">
          <a:extLst xmlns:a="http://schemas.openxmlformats.org/drawingml/2006/main">
            <a:ext uri="{FF2B5EF4-FFF2-40B4-BE49-F238E27FC236}">
              <a16:creationId xmlns:a16="http://schemas.microsoft.com/office/drawing/2014/main" id="{8398547F-D1BC-0EC7-DF17-248D87FEA187}"/>
            </a:ext>
          </a:extLst>
        </cdr:cNvPr>
        <cdr:cNvSpPr txBox="1"/>
      </cdr:nvSpPr>
      <cdr:spPr>
        <a:xfrm xmlns:a="http://schemas.openxmlformats.org/drawingml/2006/main">
          <a:off x="6689722" y="2240647"/>
          <a:ext cx="1770278" cy="6032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Higher score </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(towards edge of web)</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 More </a:t>
          </a:r>
          <a:r>
            <a:rPr lang="en-CA" sz="900" b="1">
              <a:solidFill>
                <a:schemeClr val="accent6">
                  <a:lumMod val="75000"/>
                </a:schemeClr>
              </a:solidFill>
              <a:latin typeface="Arial" panose="020B0604020202020204" pitchFamily="34" charset="0"/>
              <a:cs typeface="Arial" panose="020B0604020202020204" pitchFamily="34" charset="0"/>
            </a:rPr>
            <a:t>prepared</a:t>
          </a:r>
          <a:r>
            <a:rPr lang="en-CA" sz="900">
              <a:solidFill>
                <a:schemeClr val="tx1">
                  <a:lumMod val="65000"/>
                  <a:lumOff val="35000"/>
                </a:schemeClr>
              </a:solidFill>
              <a:latin typeface="Arial" panose="020B0604020202020204" pitchFamily="34" charset="0"/>
              <a:cs typeface="Arial" panose="020B0604020202020204" pitchFamily="34" charset="0"/>
            </a:rPr>
            <a:t> for flood risk</a:t>
          </a:r>
        </a:p>
      </cdr:txBody>
    </cdr:sp>
  </cdr:relSizeAnchor>
</c:userShapes>
</file>

<file path=xl/drawings/drawing6.xml><?xml version="1.0" encoding="utf-8"?>
<c:userShapes xmlns:c="http://schemas.openxmlformats.org/drawingml/2006/chart">
  <cdr:relSizeAnchor xmlns:cdr="http://schemas.openxmlformats.org/drawingml/2006/chartDrawing">
    <cdr:from>
      <cdr:x>0.78927</cdr:x>
      <cdr:y>0.76271</cdr:y>
    </cdr:from>
    <cdr:to>
      <cdr:x>1</cdr:x>
      <cdr:y>1</cdr:y>
    </cdr:to>
    <cdr:sp macro="" textlink="">
      <cdr:nvSpPr>
        <cdr:cNvPr id="2" name="TextBox 1">
          <a:extLst xmlns:a="http://schemas.openxmlformats.org/drawingml/2006/main">
            <a:ext uri="{FF2B5EF4-FFF2-40B4-BE49-F238E27FC236}">
              <a16:creationId xmlns:a16="http://schemas.microsoft.com/office/drawing/2014/main" id="{51A3CB4E-EE8A-E6F2-78B2-EFEB54EF76D6}"/>
            </a:ext>
          </a:extLst>
        </cdr:cNvPr>
        <cdr:cNvSpPr txBox="1"/>
      </cdr:nvSpPr>
      <cdr:spPr>
        <a:xfrm xmlns:a="http://schemas.openxmlformats.org/drawingml/2006/main">
          <a:off x="6677224" y="2059317"/>
          <a:ext cx="1782776" cy="64068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Higher score </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(towards edge of web)</a:t>
          </a:r>
        </a:p>
        <a:p xmlns:a="http://schemas.openxmlformats.org/drawingml/2006/main">
          <a:pPr algn="r"/>
          <a:r>
            <a:rPr lang="en-CA" sz="900">
              <a:solidFill>
                <a:schemeClr val="tx1">
                  <a:lumMod val="65000"/>
                  <a:lumOff val="35000"/>
                </a:schemeClr>
              </a:solidFill>
              <a:latin typeface="Arial" panose="020B0604020202020204" pitchFamily="34" charset="0"/>
              <a:cs typeface="Arial" panose="020B0604020202020204" pitchFamily="34" charset="0"/>
            </a:rPr>
            <a:t>= More </a:t>
          </a:r>
          <a:r>
            <a:rPr lang="en-CA" sz="900" b="1">
              <a:solidFill>
                <a:srgbClr val="C00000"/>
              </a:solidFill>
              <a:latin typeface="Arial" panose="020B0604020202020204" pitchFamily="34" charset="0"/>
              <a:cs typeface="Arial" panose="020B0604020202020204" pitchFamily="34" charset="0"/>
            </a:rPr>
            <a:t>exposed</a:t>
          </a:r>
          <a:r>
            <a:rPr lang="en-CA" sz="900">
              <a:solidFill>
                <a:schemeClr val="tx1">
                  <a:lumMod val="65000"/>
                  <a:lumOff val="35000"/>
                </a:schemeClr>
              </a:solidFill>
              <a:latin typeface="Arial" panose="020B0604020202020204" pitchFamily="34" charset="0"/>
              <a:cs typeface="Arial" panose="020B0604020202020204" pitchFamily="34" charset="0"/>
            </a:rPr>
            <a:t> to flood risk</a:t>
          </a:r>
        </a:p>
      </cdr:txBody>
    </cdr:sp>
  </cdr:relSizeAnchor>
</c:userShapes>
</file>

<file path=xl/drawings/drawing7.xml><?xml version="1.0" encoding="utf-8"?>
<xdr:wsDr xmlns:xdr="http://schemas.openxmlformats.org/drawingml/2006/spreadsheetDrawing" xmlns:a="http://schemas.openxmlformats.org/drawingml/2006/main">
  <xdr:twoCellAnchor>
    <xdr:from>
      <xdr:col>10</xdr:col>
      <xdr:colOff>161924</xdr:colOff>
      <xdr:row>16</xdr:row>
      <xdr:rowOff>190500</xdr:rowOff>
    </xdr:from>
    <xdr:to>
      <xdr:col>14</xdr:col>
      <xdr:colOff>523875</xdr:colOff>
      <xdr:row>25</xdr:row>
      <xdr:rowOff>47625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229552</xdr:colOff>
      <xdr:row>12</xdr:row>
      <xdr:rowOff>228600</xdr:rowOff>
    </xdr:from>
    <xdr:to>
      <xdr:col>3</xdr:col>
      <xdr:colOff>647902</xdr:colOff>
      <xdr:row>19</xdr:row>
      <xdr:rowOff>76200</xdr:rowOff>
    </xdr:to>
    <xdr:graphicFrame macro="">
      <xdr:nvGraphicFramePr>
        <xdr:cNvPr id="23" name="Chart 3">
          <a:extLst>
            <a:ext uri="{FF2B5EF4-FFF2-40B4-BE49-F238E27FC236}">
              <a16:creationId xmlns:a16="http://schemas.microsoft.com/office/drawing/2014/main" id="{00000000-0008-0000-0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123824</xdr:colOff>
      <xdr:row>12</xdr:row>
      <xdr:rowOff>228600</xdr:rowOff>
    </xdr:from>
    <xdr:to>
      <xdr:col>6</xdr:col>
      <xdr:colOff>1704224</xdr:colOff>
      <xdr:row>19</xdr:row>
      <xdr:rowOff>75450</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152398</xdr:colOff>
      <xdr:row>12</xdr:row>
      <xdr:rowOff>228600</xdr:rowOff>
    </xdr:from>
    <xdr:to>
      <xdr:col>7</xdr:col>
      <xdr:colOff>1732798</xdr:colOff>
      <xdr:row>19</xdr:row>
      <xdr:rowOff>75450</xdr:rowOff>
    </xdr:to>
    <xdr:graphicFrame macro="">
      <xdr:nvGraphicFramePr>
        <xdr:cNvPr id="8" name="Chart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229552</xdr:colOff>
      <xdr:row>32</xdr:row>
      <xdr:rowOff>238125</xdr:rowOff>
    </xdr:from>
    <xdr:to>
      <xdr:col>3</xdr:col>
      <xdr:colOff>676477</xdr:colOff>
      <xdr:row>39</xdr:row>
      <xdr:rowOff>84975</xdr:rowOff>
    </xdr:to>
    <xdr:graphicFrame macro="">
      <xdr:nvGraphicFramePr>
        <xdr:cNvPr id="16" name="Chart 15">
          <a:extLst>
            <a:ext uri="{FF2B5EF4-FFF2-40B4-BE49-F238E27FC236}">
              <a16:creationId xmlns:a16="http://schemas.microsoft.com/office/drawing/2014/main" id="{00000000-0008-0000-06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125730</xdr:colOff>
      <xdr:row>32</xdr:row>
      <xdr:rowOff>238125</xdr:rowOff>
    </xdr:from>
    <xdr:to>
      <xdr:col>6</xdr:col>
      <xdr:colOff>1706130</xdr:colOff>
      <xdr:row>39</xdr:row>
      <xdr:rowOff>84975</xdr:rowOff>
    </xdr:to>
    <xdr:graphicFrame macro="">
      <xdr:nvGraphicFramePr>
        <xdr:cNvPr id="19" name="Chart 18">
          <a:extLst>
            <a:ext uri="{FF2B5EF4-FFF2-40B4-BE49-F238E27FC236}">
              <a16:creationId xmlns:a16="http://schemas.microsoft.com/office/drawing/2014/main" id="{00000000-0008-0000-06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66673</xdr:colOff>
      <xdr:row>32</xdr:row>
      <xdr:rowOff>238125</xdr:rowOff>
    </xdr:from>
    <xdr:to>
      <xdr:col>7</xdr:col>
      <xdr:colOff>1647073</xdr:colOff>
      <xdr:row>39</xdr:row>
      <xdr:rowOff>84975</xdr:rowOff>
    </xdr:to>
    <xdr:graphicFrame macro="">
      <xdr:nvGraphicFramePr>
        <xdr:cNvPr id="20" name="Chart 19">
          <a:extLst>
            <a:ext uri="{FF2B5EF4-FFF2-40B4-BE49-F238E27FC236}">
              <a16:creationId xmlns:a16="http://schemas.microsoft.com/office/drawing/2014/main" id="{00000000-0008-0000-06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161924</xdr:colOff>
      <xdr:row>36</xdr:row>
      <xdr:rowOff>200025</xdr:rowOff>
    </xdr:from>
    <xdr:to>
      <xdr:col>14</xdr:col>
      <xdr:colOff>523875</xdr:colOff>
      <xdr:row>45</xdr:row>
      <xdr:rowOff>57150</xdr:rowOff>
    </xdr:to>
    <xdr:graphicFrame macro="">
      <xdr:nvGraphicFramePr>
        <xdr:cNvPr id="21" name="Chart 20">
          <a:extLst>
            <a:ext uri="{FF2B5EF4-FFF2-40B4-BE49-F238E27FC236}">
              <a16:creationId xmlns:a16="http://schemas.microsoft.com/office/drawing/2014/main" id="{00000000-0008-0000-06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229552</xdr:colOff>
      <xdr:row>51</xdr:row>
      <xdr:rowOff>15877</xdr:rowOff>
    </xdr:from>
    <xdr:to>
      <xdr:col>3</xdr:col>
      <xdr:colOff>676477</xdr:colOff>
      <xdr:row>57</xdr:row>
      <xdr:rowOff>110377</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121396</xdr:colOff>
      <xdr:row>51</xdr:row>
      <xdr:rowOff>15877</xdr:rowOff>
    </xdr:from>
    <xdr:to>
      <xdr:col>6</xdr:col>
      <xdr:colOff>1701796</xdr:colOff>
      <xdr:row>57</xdr:row>
      <xdr:rowOff>110377</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128829</xdr:colOff>
      <xdr:row>51</xdr:row>
      <xdr:rowOff>15877</xdr:rowOff>
    </xdr:from>
    <xdr:to>
      <xdr:col>7</xdr:col>
      <xdr:colOff>1709229</xdr:colOff>
      <xdr:row>57</xdr:row>
      <xdr:rowOff>110377</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138168</xdr:colOff>
      <xdr:row>69</xdr:row>
      <xdr:rowOff>26934</xdr:rowOff>
    </xdr:from>
    <xdr:to>
      <xdr:col>3</xdr:col>
      <xdr:colOff>585093</xdr:colOff>
      <xdr:row>75</xdr:row>
      <xdr:rowOff>121434</xdr:rowOff>
    </xdr:to>
    <xdr:graphicFrame macro="">
      <xdr:nvGraphicFramePr>
        <xdr:cNvPr id="9" name="Chart 8">
          <a:extLst>
            <a:ext uri="{FF2B5EF4-FFF2-40B4-BE49-F238E27FC236}">
              <a16:creationId xmlns:a16="http://schemas.microsoft.com/office/drawing/2014/main" id="{00000000-0008-0000-0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121396</xdr:colOff>
      <xdr:row>69</xdr:row>
      <xdr:rowOff>26934</xdr:rowOff>
    </xdr:from>
    <xdr:to>
      <xdr:col>6</xdr:col>
      <xdr:colOff>1701796</xdr:colOff>
      <xdr:row>75</xdr:row>
      <xdr:rowOff>121434</xdr:rowOff>
    </xdr:to>
    <xdr:graphicFrame macro="">
      <xdr:nvGraphicFramePr>
        <xdr:cNvPr id="10" name="Chart 9">
          <a:extLst>
            <a:ext uri="{FF2B5EF4-FFF2-40B4-BE49-F238E27FC236}">
              <a16:creationId xmlns:a16="http://schemas.microsoft.com/office/drawing/2014/main" id="{00000000-0008-0000-0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76611</xdr:colOff>
      <xdr:row>69</xdr:row>
      <xdr:rowOff>26934</xdr:rowOff>
    </xdr:from>
    <xdr:to>
      <xdr:col>7</xdr:col>
      <xdr:colOff>1657011</xdr:colOff>
      <xdr:row>75</xdr:row>
      <xdr:rowOff>121434</xdr:rowOff>
    </xdr:to>
    <xdr:graphicFrame macro="">
      <xdr:nvGraphicFramePr>
        <xdr:cNvPr id="11" name="Chart 10">
          <a:extLst>
            <a:ext uri="{FF2B5EF4-FFF2-40B4-BE49-F238E27FC236}">
              <a16:creationId xmlns:a16="http://schemas.microsoft.com/office/drawing/2014/main" id="{00000000-0008-0000-06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176268</xdr:colOff>
      <xdr:row>87</xdr:row>
      <xdr:rowOff>25402</xdr:rowOff>
    </xdr:from>
    <xdr:to>
      <xdr:col>3</xdr:col>
      <xdr:colOff>623193</xdr:colOff>
      <xdr:row>93</xdr:row>
      <xdr:rowOff>119902</xdr:rowOff>
    </xdr:to>
    <xdr:graphicFrame macro="">
      <xdr:nvGraphicFramePr>
        <xdr:cNvPr id="12" name="Chart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121396</xdr:colOff>
      <xdr:row>87</xdr:row>
      <xdr:rowOff>25402</xdr:rowOff>
    </xdr:from>
    <xdr:to>
      <xdr:col>6</xdr:col>
      <xdr:colOff>1701796</xdr:colOff>
      <xdr:row>93</xdr:row>
      <xdr:rowOff>119902</xdr:rowOff>
    </xdr:to>
    <xdr:graphicFrame macro="">
      <xdr:nvGraphicFramePr>
        <xdr:cNvPr id="13" name="Chart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7</xdr:col>
      <xdr:colOff>128829</xdr:colOff>
      <xdr:row>87</xdr:row>
      <xdr:rowOff>25402</xdr:rowOff>
    </xdr:from>
    <xdr:to>
      <xdr:col>7</xdr:col>
      <xdr:colOff>1709229</xdr:colOff>
      <xdr:row>93</xdr:row>
      <xdr:rowOff>119902</xdr:rowOff>
    </xdr:to>
    <xdr:graphicFrame macro="">
      <xdr:nvGraphicFramePr>
        <xdr:cNvPr id="14" name="Chart 13">
          <a:extLst>
            <a:ext uri="{FF2B5EF4-FFF2-40B4-BE49-F238E27FC236}">
              <a16:creationId xmlns:a16="http://schemas.microsoft.com/office/drawing/2014/main" id="{00000000-0008-0000-06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178594</xdr:colOff>
      <xdr:row>54</xdr:row>
      <xdr:rowOff>195263</xdr:rowOff>
    </xdr:from>
    <xdr:to>
      <xdr:col>14</xdr:col>
      <xdr:colOff>540545</xdr:colOff>
      <xdr:row>63</xdr:row>
      <xdr:rowOff>117634</xdr:rowOff>
    </xdr:to>
    <xdr:graphicFrame macro="">
      <xdr:nvGraphicFramePr>
        <xdr:cNvPr id="15" name="Chart 14">
          <a:extLst>
            <a:ext uri="{FF2B5EF4-FFF2-40B4-BE49-F238E27FC236}">
              <a16:creationId xmlns:a16="http://schemas.microsoft.com/office/drawing/2014/main" id="{00000000-0008-0000-06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156269</xdr:colOff>
      <xdr:row>72</xdr:row>
      <xdr:rowOff>141387</xdr:rowOff>
    </xdr:from>
    <xdr:to>
      <xdr:col>14</xdr:col>
      <xdr:colOff>520125</xdr:colOff>
      <xdr:row>81</xdr:row>
      <xdr:rowOff>58043</xdr:rowOff>
    </xdr:to>
    <xdr:graphicFrame macro="">
      <xdr:nvGraphicFramePr>
        <xdr:cNvPr id="17" name="Chart 16">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137862</xdr:colOff>
      <xdr:row>90</xdr:row>
      <xdr:rowOff>211054</xdr:rowOff>
    </xdr:from>
    <xdr:to>
      <xdr:col>14</xdr:col>
      <xdr:colOff>499813</xdr:colOff>
      <xdr:row>99</xdr:row>
      <xdr:rowOff>57150</xdr:rowOff>
    </xdr:to>
    <xdr:graphicFrame macro="">
      <xdr:nvGraphicFramePr>
        <xdr:cNvPr id="18" name="Chart 17">
          <a:extLst>
            <a:ext uri="{FF2B5EF4-FFF2-40B4-BE49-F238E27FC236}">
              <a16:creationId xmlns:a16="http://schemas.microsoft.com/office/drawing/2014/main" id="{00000000-0008-0000-06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299</xdr:row>
      <xdr:rowOff>0</xdr:rowOff>
    </xdr:from>
    <xdr:to>
      <xdr:col>17</xdr:col>
      <xdr:colOff>222250</xdr:colOff>
      <xdr:row>309</xdr:row>
      <xdr:rowOff>8058</xdr:rowOff>
    </xdr:to>
    <xdr:pic>
      <xdr:nvPicPr>
        <xdr:cNvPr id="7" name="Picture 1">
          <a:extLst>
            <a:ext uri="{FF2B5EF4-FFF2-40B4-BE49-F238E27FC236}">
              <a16:creationId xmlns:a16="http://schemas.microsoft.com/office/drawing/2014/main" id="{79316486-5B47-E2FC-BF64-4C3360C557D3}"/>
            </a:ext>
          </a:extLst>
        </xdr:cNvPr>
        <xdr:cNvPicPr>
          <a:picLocks noChangeAspect="1"/>
        </xdr:cNvPicPr>
      </xdr:nvPicPr>
      <xdr:blipFill>
        <a:blip xmlns:r="http://schemas.openxmlformats.org/officeDocument/2006/relationships" r:embed="rId1"/>
        <a:stretch>
          <a:fillRect/>
        </a:stretch>
      </xdr:blipFill>
      <xdr:spPr>
        <a:xfrm>
          <a:off x="952500" y="73790175"/>
          <a:ext cx="10182225" cy="2481383"/>
        </a:xfrm>
        <a:prstGeom prst="rect">
          <a:avLst/>
        </a:prstGeom>
      </xdr:spPr>
    </xdr:pic>
    <xdr:clientData/>
  </xdr:twoCellAnchor>
  <xdr:oneCellAnchor>
    <xdr:from>
      <xdr:col>5</xdr:col>
      <xdr:colOff>104774</xdr:colOff>
      <xdr:row>303</xdr:row>
      <xdr:rowOff>228600</xdr:rowOff>
    </xdr:from>
    <xdr:ext cx="752475" cy="433580"/>
    <xdr:sp macro="" textlink="">
      <xdr:nvSpPr>
        <xdr:cNvPr id="48" name="TextBox 3">
          <a:extLst>
            <a:ext uri="{FF2B5EF4-FFF2-40B4-BE49-F238E27FC236}">
              <a16:creationId xmlns:a16="http://schemas.microsoft.com/office/drawing/2014/main" id="{69BD3925-04C5-458E-A667-3E7DC31D8B01}"/>
            </a:ext>
          </a:extLst>
        </xdr:cNvPr>
        <xdr:cNvSpPr txBox="1"/>
      </xdr:nvSpPr>
      <xdr:spPr>
        <a:xfrm>
          <a:off x="2857499" y="75009375"/>
          <a:ext cx="752475" cy="433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n-CA" sz="1100">
              <a:latin typeface="Arial Nova Cond" panose="020B0506020202020204" pitchFamily="34" charset="0"/>
              <a:cs typeface="Arial" panose="020B0604020202020204" pitchFamily="34" charset="0"/>
            </a:rPr>
            <a:t>Water- </a:t>
          </a:r>
        </a:p>
        <a:p>
          <a:pPr algn="ctr"/>
          <a:r>
            <a:rPr lang="en-CA" sz="1100">
              <a:latin typeface="Arial Nova Cond" panose="020B0506020202020204" pitchFamily="34" charset="0"/>
              <a:cs typeface="Arial" panose="020B0604020202020204" pitchFamily="34" charset="0"/>
            </a:rPr>
            <a:t>bodies</a:t>
          </a:r>
          <a:endParaRPr lang="en-CA" sz="1050">
            <a:latin typeface="Arial Nova Cond" panose="020B0506020202020204" pitchFamily="34" charset="0"/>
            <a:cs typeface="Arial" panose="020B0604020202020204" pitchFamily="34" charset="0"/>
          </a:endParaRP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2</xdr:col>
      <xdr:colOff>38100</xdr:colOff>
      <xdr:row>1</xdr:row>
      <xdr:rowOff>22860</xdr:rowOff>
    </xdr:from>
    <xdr:to>
      <xdr:col>2</xdr:col>
      <xdr:colOff>609600</xdr:colOff>
      <xdr:row>1</xdr:row>
      <xdr:rowOff>594360</xdr:rowOff>
    </xdr:to>
    <xdr:pic>
      <xdr:nvPicPr>
        <xdr:cNvPr id="2" name="Graphic 1" descr="Clipboard with solid fill">
          <a:extLst>
            <a:ext uri="{FF2B5EF4-FFF2-40B4-BE49-F238E27FC236}">
              <a16:creationId xmlns:a16="http://schemas.microsoft.com/office/drawing/2014/main" id="{A576E697-E5CC-4025-B25C-0887327C25B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379220" y="198120"/>
          <a:ext cx="571500" cy="571500"/>
        </a:xfrm>
        <a:prstGeom prst="rect">
          <a:avLst/>
        </a:prstGeom>
      </xdr:spPr>
    </xdr:pic>
    <xdr:clientData/>
  </xdr:twoCellAnchor>
</xdr:wsDr>
</file>

<file path=xl/richData/_rels/richValueRel.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9">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ichValueRel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intactcentreclimateadaptation.ca/municipal-flood-risk-check-up" TargetMode="External"/><Relationship Id="rId7" Type="http://schemas.openxmlformats.org/officeDocument/2006/relationships/drawing" Target="../drawings/drawing1.xml"/><Relationship Id="rId2" Type="http://schemas.openxmlformats.org/officeDocument/2006/relationships/hyperlink" Target="mailto:intact.centre@uwaterloo.ca?subject=Municipal%20Flood%20Risk%20Check-Up" TargetMode="External"/><Relationship Id="rId1" Type="http://schemas.openxmlformats.org/officeDocument/2006/relationships/hyperlink" Target="https://www.intactcentreclimateadaptation.ca/" TargetMode="External"/><Relationship Id="rId6" Type="http://schemas.openxmlformats.org/officeDocument/2006/relationships/printerSettings" Target="../printerSettings/printerSettings1.bin"/><Relationship Id="rId5" Type="http://schemas.openxmlformats.org/officeDocument/2006/relationships/hyperlink" Target="https://www.intactcentreclimateadaptation.ca/municipal-flood-risk-check-up" TargetMode="External"/><Relationship Id="rId4" Type="http://schemas.openxmlformats.org/officeDocument/2006/relationships/hyperlink" Target="https://www.intactcentreclimateadaptation.ca/municipal-flood-risk-check-u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3" Type="http://schemas.openxmlformats.org/officeDocument/2006/relationships/hyperlink" Target="https://www.csagroup.org/wp-content/uploads/CSAGroup-Municipal-WaterStandards-How-To-Guide.pdf" TargetMode="External"/><Relationship Id="rId18" Type="http://schemas.openxmlformats.org/officeDocument/2006/relationships/hyperlink" Target="https://fcm.ca/en/resources/mcip/tool-climate-adaptation-maturity-scale" TargetMode="External"/><Relationship Id="rId26" Type="http://schemas.openxmlformats.org/officeDocument/2006/relationships/hyperlink" Target="https://nrc-publications.canada.ca/eng/view/ft/?id=b4e8e5cd-ace2-4777-866f-1bb18bff77f0" TargetMode="External"/><Relationship Id="rId39" Type="http://schemas.openxmlformats.org/officeDocument/2006/relationships/hyperlink" Target="https://shoreline.noaa.gov/glossary.html" TargetMode="External"/><Relationship Id="rId21" Type="http://schemas.openxmlformats.org/officeDocument/2006/relationships/hyperlink" Target="https://www.intactcentreclimateadaptation.ca/wp-content/uploads/2023/05/IntactCentre-3-steps-home-flood-pretection-QR.pdf" TargetMode="External"/><Relationship Id="rId34" Type="http://schemas.openxmlformats.org/officeDocument/2006/relationships/hyperlink" Target="https://www.scc.ca/sites/default/files/files/SCC_RPT_Norton-ICLR-EC-SCC-II-in-New-Sewer-Construction-2019-11-20_ENG.pdf" TargetMode="External"/><Relationship Id="rId42" Type="http://schemas.openxmlformats.org/officeDocument/2006/relationships/hyperlink" Target="https://www.intactcentreclimateadaptation.ca/rising-seas-and-shifting-sands-combining-natural-and-grey-infrastructure-to-protect-canadas-eastern-and-western-coastal-communities/" TargetMode="External"/><Relationship Id="rId47" Type="http://schemas.openxmlformats.org/officeDocument/2006/relationships/hyperlink" Target="https://atlas-vulnerabilite.ulaval.ca/" TargetMode="External"/><Relationship Id="rId50" Type="http://schemas.openxmlformats.org/officeDocument/2006/relationships/hyperlink" Target="https://www.thecanadianencyclopedia.ca/en/article/municipal-government" TargetMode="External"/><Relationship Id="rId7" Type="http://schemas.openxmlformats.org/officeDocument/2006/relationships/hyperlink" Target="https://www.csagroup.org/store/product/2704536/" TargetMode="External"/><Relationship Id="rId2" Type="http://schemas.openxmlformats.org/officeDocument/2006/relationships/hyperlink" Target="https://data.edmonton.ca/stories/s/City-Wide-Flood-Mitigation-Strategy/suej-ppxq/" TargetMode="External"/><Relationship Id="rId16" Type="http://schemas.openxmlformats.org/officeDocument/2006/relationships/hyperlink" Target="https://www.intactcentreclimateadaptation.ca/wp-content/uploads/2019/04/Home-Flood-Protection-Program-Report-1.pdf" TargetMode="External"/><Relationship Id="rId29" Type="http://schemas.openxmlformats.org/officeDocument/2006/relationships/hyperlink" Target="https://publications.gc.ca/collections/collection_2017/rncan-nrcan/M113-1-112-eng.pdf" TargetMode="External"/><Relationship Id="rId11" Type="http://schemas.openxmlformats.org/officeDocument/2006/relationships/hyperlink" Target="https://www.csagroup.org/store/product/CSA%20PLUS%204013:19/" TargetMode="External"/><Relationship Id="rId24" Type="http://schemas.openxmlformats.org/officeDocument/2006/relationships/hyperlink" Target="https://www.intactcentreclimateadaptation.ca/wp-content/uploads/2019/10/Ahead-of-the-Storm-1.pdf" TargetMode="External"/><Relationship Id="rId32" Type="http://schemas.openxmlformats.org/officeDocument/2006/relationships/hyperlink" Target="https://data.fcm.ca/documents/resources/mamp/building-blocks-of-asset-management-mamp.pdf?_gl=1*1gmq094*_ga*MjA3MjI0NzU0NS4xNjg4Njc3ODI3*_ga_B4BFFLM1JF*MTcwMTgyMTM1MS4xNC4xLjE3MDE4MjEzOTkuMTIuMC4w" TargetMode="External"/><Relationship Id="rId37" Type="http://schemas.openxmlformats.org/officeDocument/2006/relationships/hyperlink" Target="https://www.scc.ca/en/system/files/publications/Norton-ICLR-SCC_-_Efficient_and_Cost_Effective_I-I_Reduction_Programs_-_2021_EN.pdf" TargetMode="External"/><Relationship Id="rId40" Type="http://schemas.openxmlformats.org/officeDocument/2006/relationships/hyperlink" Target="https://data.fcm.ca/documents/resources/mamp/building-blocks-of-asset-management-mamp.pdf" TargetMode="External"/><Relationship Id="rId45" Type="http://schemas.openxmlformats.org/officeDocument/2006/relationships/hyperlink" Target="https://natural-resources.canada.ca/science-and-data/science-and-research/natural-hazards/flood-mapping/federal-flood-mapping-guidelines-series/25214" TargetMode="External"/><Relationship Id="rId5" Type="http://schemas.openxmlformats.org/officeDocument/2006/relationships/hyperlink" Target="https://www.csagroup.org/store/product/2705167/" TargetMode="External"/><Relationship Id="rId15" Type="http://schemas.openxmlformats.org/officeDocument/2006/relationships/hyperlink" Target="https://www.intactcentreclimateadaptation.ca/wp-content/uploads/2022/10/UoW_ICCA_2022_10_Nature-on-the-Balance-Sheet.pdf" TargetMode="External"/><Relationship Id="rId23" Type="http://schemas.openxmlformats.org/officeDocument/2006/relationships/hyperlink" Target="https://publications.gc.ca/collections/collection_2022/rncan-nrcan/m183-2/M183-2-8902-eng.pdf" TargetMode="External"/><Relationship Id="rId28" Type="http://schemas.openxmlformats.org/officeDocument/2006/relationships/hyperlink" Target="https://mnai.ca/media/2021/11/MNAI-Coastal-Asset-Guidance-Doc-cover-101-combined.pdf" TargetMode="External"/><Relationship Id="rId36" Type="http://schemas.openxmlformats.org/officeDocument/2006/relationships/hyperlink" Target="https://www.thecanadianencyclopedia.ca/en/article/municipal-government" TargetMode="External"/><Relationship Id="rId49" Type="http://schemas.openxmlformats.org/officeDocument/2006/relationships/hyperlink" Target="https://www.csagroup.org/store/product/2705376/" TargetMode="External"/><Relationship Id="rId10" Type="http://schemas.openxmlformats.org/officeDocument/2006/relationships/hyperlink" Target="https://ccme.ca/en/res/niframework_en.pdf" TargetMode="External"/><Relationship Id="rId19" Type="http://schemas.openxmlformats.org/officeDocument/2006/relationships/hyperlink" Target="https://www.intactcentreclimateadaptation.ca/wp-content/uploads/2021/02/16-Cities-Flood-Preparedness-1.pdf" TargetMode="External"/><Relationship Id="rId31" Type="http://schemas.openxmlformats.org/officeDocument/2006/relationships/hyperlink" Target="https://www.redcross.ca/crc/documents/3-1-4-2_dm_high_risk_populations.pdf" TargetMode="External"/><Relationship Id="rId44" Type="http://schemas.openxmlformats.org/officeDocument/2006/relationships/hyperlink" Target="https://mnai.ca/media/2019/06/MNAI-Org-Charts.pdf" TargetMode="External"/><Relationship Id="rId4" Type="http://schemas.openxmlformats.org/officeDocument/2006/relationships/hyperlink" Target="https://www.csagroup.org/store/product/2705176/" TargetMode="External"/><Relationship Id="rId9" Type="http://schemas.openxmlformats.org/officeDocument/2006/relationships/hyperlink" Target="https://atlas-vulnerabilite.ulaval.ca/" TargetMode="External"/><Relationship Id="rId14" Type="http://schemas.openxmlformats.org/officeDocument/2006/relationships/hyperlink" Target="https://www.intactcentreclimateadaptation.ca/managing-flooding-and-erosion-at-the-watershed-scale/" TargetMode="External"/><Relationship Id="rId22" Type="http://schemas.openxmlformats.org/officeDocument/2006/relationships/hyperlink" Target="https://apps.ipcc.ch/glossary/" TargetMode="External"/><Relationship Id="rId27" Type="http://schemas.openxmlformats.org/officeDocument/2006/relationships/hyperlink" Target="https://shoreline.noaa.gov/glossary.html" TargetMode="External"/><Relationship Id="rId30" Type="http://schemas.openxmlformats.org/officeDocument/2006/relationships/hyperlink" Target="https://natural-resources.canada.ca/science-and-data/science-and-research/natural-hazards/flood-mapping/24223" TargetMode="External"/><Relationship Id="rId35" Type="http://schemas.openxmlformats.org/officeDocument/2006/relationships/hyperlink" Target="https://www.publicsafety.gc.ca/cnt/ntnl-scrt/crtcl-nfrstrctr/cci-iec-en.aspx" TargetMode="External"/><Relationship Id="rId43" Type="http://schemas.openxmlformats.org/officeDocument/2006/relationships/hyperlink" Target="https://www.intactcentreclimateadaptation.ca/getting-nature-on-the-balance-sheet/" TargetMode="External"/><Relationship Id="rId48" Type="http://schemas.openxmlformats.org/officeDocument/2006/relationships/hyperlink" Target="https://ccme.ca/en/res/niframework_en.pdf" TargetMode="External"/><Relationship Id="rId8" Type="http://schemas.openxmlformats.org/officeDocument/2006/relationships/hyperlink" Target="https://www.csagroup.org/store/product/CSA%20PLUS%204013:19/" TargetMode="External"/><Relationship Id="rId51" Type="http://schemas.openxmlformats.org/officeDocument/2006/relationships/printerSettings" Target="../printerSettings/printerSettings11.bin"/><Relationship Id="rId3" Type="http://schemas.openxmlformats.org/officeDocument/2006/relationships/hyperlink" Target="https://www.bnq.qc.ca/en/standardization/civil-engineering-and-urban-infrastructure/inflow-and-infiltration.html" TargetMode="External"/><Relationship Id="rId12" Type="http://schemas.openxmlformats.org/officeDocument/2006/relationships/hyperlink" Target="https://www.csagroup.org/store/product/2705376/" TargetMode="External"/><Relationship Id="rId17" Type="http://schemas.openxmlformats.org/officeDocument/2006/relationships/hyperlink" Target="https://consult.environment-agency.gov.uk/hnl/propertyfloodresilience/" TargetMode="External"/><Relationship Id="rId25" Type="http://schemas.openxmlformats.org/officeDocument/2006/relationships/hyperlink" Target="https://www.intactcentreclimateadaptation.ca/recent-reports/weathering-the-storm-developing-a-canadian-standard-for-flood-resilient-existing-communities/" TargetMode="External"/><Relationship Id="rId33" Type="http://schemas.openxmlformats.org/officeDocument/2006/relationships/hyperlink" Target="https://stewardshipcentrebc.ca/green-shores-home/gs-programs/gs-local-government/" TargetMode="External"/><Relationship Id="rId38" Type="http://schemas.openxmlformats.org/officeDocument/2006/relationships/hyperlink" Target="https://www.csagroup.org/wp-content/uploads/CSA-Group-Research-Nature-Based-Solutions-for-Coastal-and-Riverine-Flood-and-Erosion-Risk-Management.pdf" TargetMode="External"/><Relationship Id="rId46" Type="http://schemas.openxmlformats.org/officeDocument/2006/relationships/hyperlink" Target="https://www.canada.ca/en/employment-social-development/programs/poverty-reduction/reports/strategy.html" TargetMode="External"/><Relationship Id="rId20" Type="http://schemas.openxmlformats.org/officeDocument/2006/relationships/hyperlink" Target="https://www.intactcentreclimateadaptation.ca/climate-ready-infographics/" TargetMode="External"/><Relationship Id="rId41" Type="http://schemas.openxmlformats.org/officeDocument/2006/relationships/hyperlink" Target="https://consult.environment-agency.gov.uk/hnl/propertyfloodresilience/" TargetMode="External"/><Relationship Id="rId1" Type="http://schemas.openxmlformats.org/officeDocument/2006/relationships/hyperlink" Target="https://www.csagroup.org/store/product/Z800-18/" TargetMode="External"/><Relationship Id="rId6" Type="http://schemas.openxmlformats.org/officeDocument/2006/relationships/hyperlink" Target="https://www.csagroup.org/store/product/CSA%20W204:19/"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csagroup.org/store/product/CSA%20W210:21/"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intactcentreclimateadaptation.ca/municipal-flood-risk-check-up" TargetMode="External"/><Relationship Id="rId1" Type="http://schemas.openxmlformats.org/officeDocument/2006/relationships/hyperlink" Target="https://support.microsoft.com/en-us/office/lock-or-unlock-specific-areas-of-a-protected-worksheet-75481b72-db8a-4267-8c43-042a5f2cd93a"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fcm.ca/en/resources/mcip/tool-climate-adaptation-maturity-scale" TargetMode="External"/><Relationship Id="rId18" Type="http://schemas.openxmlformats.org/officeDocument/2006/relationships/hyperlink" Target="https://www.intactcentreclimateadaptation.ca/wp-content/uploads/2019/10/Ahead-of-the-Storm-1.pdf" TargetMode="External"/><Relationship Id="rId26" Type="http://schemas.openxmlformats.org/officeDocument/2006/relationships/hyperlink" Target="https://www.intactcentreclimateadaptation.ca/rising-seas-and-shifting-sands-combining-natural-and-grey-infrastructure-to-protect-canadas-eastern-and-western-coastal-communities/" TargetMode="External"/><Relationship Id="rId39" Type="http://schemas.openxmlformats.org/officeDocument/2006/relationships/hyperlink" Target="https://www.scc.ca/sites/default/files/files/SCC_RPT_Norton-ICLR-EC-SCC-II-in-New-Sewer-Construction-2019-11-20_ENG.pdf" TargetMode="External"/><Relationship Id="rId21" Type="http://schemas.openxmlformats.org/officeDocument/2006/relationships/hyperlink" Target="https://atlas-vulnerabilite.ulaval.ca/aleas-hydrometerologiques/" TargetMode="External"/><Relationship Id="rId34" Type="http://schemas.openxmlformats.org/officeDocument/2006/relationships/hyperlink" Target="https://www.csagroup.org/store/product/2705176/" TargetMode="External"/><Relationship Id="rId42" Type="http://schemas.openxmlformats.org/officeDocument/2006/relationships/hyperlink" Target="https://www.csagroup.org/store/product/2705176/" TargetMode="External"/><Relationship Id="rId47" Type="http://schemas.openxmlformats.org/officeDocument/2006/relationships/hyperlink" Target="https://www.csagroup.org/wp-content/uploads/CSAGroup-Municipal-WaterStandards-How-To-Guide.pdf" TargetMode="External"/><Relationship Id="rId50" Type="http://schemas.openxmlformats.org/officeDocument/2006/relationships/hyperlink" Target="https://www.intactcentreclimateadaptation.ca/getting-nature-on-the-balance-sheet/" TargetMode="External"/><Relationship Id="rId7" Type="http://schemas.openxmlformats.org/officeDocument/2006/relationships/hyperlink" Target="https://www.csagroup.org/store/product/2705176/" TargetMode="External"/><Relationship Id="rId2" Type="http://schemas.openxmlformats.org/officeDocument/2006/relationships/hyperlink" Target="https://www.intactcentreclimateadaptation.ca/wp-content/uploads/2019/01/Weathering-the-Storm.pdf" TargetMode="External"/><Relationship Id="rId16" Type="http://schemas.openxmlformats.org/officeDocument/2006/relationships/hyperlink" Target="https://www.csagroup.org/store/product/Z800-18/" TargetMode="External"/><Relationship Id="rId29" Type="http://schemas.openxmlformats.org/officeDocument/2006/relationships/hyperlink" Target="https://mnai.ca/media/2018/01/FCMPrimer_Jan1_2018.pdf" TargetMode="External"/><Relationship Id="rId11" Type="http://schemas.openxmlformats.org/officeDocument/2006/relationships/hyperlink" Target="https://www.csagroup.org/store/product/2705176/" TargetMode="External"/><Relationship Id="rId24" Type="http://schemas.openxmlformats.org/officeDocument/2006/relationships/hyperlink" Target="https://natural-resources.canada.ca/science-and-data/science-and-research/natural-hazards/flood-mapping/federal-flood-mapping-guidelines-series/25214" TargetMode="External"/><Relationship Id="rId32" Type="http://schemas.openxmlformats.org/officeDocument/2006/relationships/hyperlink" Target="https://www.intactcentreclimateadaptation.ca/wp-content/uploads/2023/10/IntactCentre-Flood_Measures_Commercial_Real_Estate.pdf" TargetMode="External"/><Relationship Id="rId37" Type="http://schemas.openxmlformats.org/officeDocument/2006/relationships/hyperlink" Target="https://www.csagroup.org/store/product/2705176/" TargetMode="External"/><Relationship Id="rId40" Type="http://schemas.openxmlformats.org/officeDocument/2006/relationships/hyperlink" Target="https://www.scc.ca/en/standards/notices-of-intent/bnq/mitigation-risks-inflow-and-infiltration-new-sewer-networks" TargetMode="External"/><Relationship Id="rId45" Type="http://schemas.openxmlformats.org/officeDocument/2006/relationships/hyperlink" Target="https://www.csagroup.org/store/product/2705167/" TargetMode="External"/><Relationship Id="rId53" Type="http://schemas.openxmlformats.org/officeDocument/2006/relationships/drawing" Target="../drawings/drawing8.xml"/><Relationship Id="rId5" Type="http://schemas.openxmlformats.org/officeDocument/2006/relationships/hyperlink" Target="https://www.csagroup.org/store/product/CSA%20W204:19/" TargetMode="External"/><Relationship Id="rId10" Type="http://schemas.openxmlformats.org/officeDocument/2006/relationships/hyperlink" Target="https://www.intactcentreclimateadaptation.ca/wp-content/uploads/2019/01/Weathering-the-Storm.pdf" TargetMode="External"/><Relationship Id="rId19" Type="http://schemas.openxmlformats.org/officeDocument/2006/relationships/hyperlink" Target="https://publications.gc.ca/collections/collection_2022/rncan-nrcan/m183-2/M183-2-8902-eng.pdf" TargetMode="External"/><Relationship Id="rId31" Type="http://schemas.openxmlformats.org/officeDocument/2006/relationships/hyperlink" Target="https://www.publicsafety.gc.ca/cnt/ntnl-scrt/crtcl-nfrstrctr/cci-iec-en.aspx" TargetMode="External"/><Relationship Id="rId44" Type="http://schemas.openxmlformats.org/officeDocument/2006/relationships/hyperlink" Target="https://www.csagroup.org/store/product/CSA%20W204:19/" TargetMode="External"/><Relationship Id="rId52" Type="http://schemas.openxmlformats.org/officeDocument/2006/relationships/printerSettings" Target="../printerSettings/printerSettings9.bin"/><Relationship Id="rId4" Type="http://schemas.openxmlformats.org/officeDocument/2006/relationships/hyperlink" Target="https://www.csagroup.org/store/product/2705176/" TargetMode="External"/><Relationship Id="rId9" Type="http://schemas.openxmlformats.org/officeDocument/2006/relationships/hyperlink" Target="https://natural-resources.canada.ca/science-and-data/science-and-research/natural-hazards/flood-mapping-types-and-process/24264" TargetMode="External"/><Relationship Id="rId14" Type="http://schemas.openxmlformats.org/officeDocument/2006/relationships/hyperlink" Target="https://www.intactcentreclimateadaptation.ca/wp-content/uploads/2023/05/IntactCentre-3-steps-home-flood-pretection-QR.pdf" TargetMode="External"/><Relationship Id="rId22" Type="http://schemas.openxmlformats.org/officeDocument/2006/relationships/hyperlink" Target="https://www.redcross.ca/crc/documents/3-1-4-2_dm_high_risk_populations.pdf" TargetMode="External"/><Relationship Id="rId27" Type="http://schemas.openxmlformats.org/officeDocument/2006/relationships/hyperlink" Target="https://www.intactcentreclimateadaptation.ca/managing-flooding-and-erosion-at-the-watershed-scale/" TargetMode="External"/><Relationship Id="rId30" Type="http://schemas.openxmlformats.org/officeDocument/2006/relationships/hyperlink" Target="https://www.intactcentreclimateadaptation.ca/getting-nature-on-the-balance-sheet/" TargetMode="External"/><Relationship Id="rId35" Type="http://schemas.openxmlformats.org/officeDocument/2006/relationships/hyperlink" Target="https://www.csagroup.org/store/product/CSA%20PLUS%204013:19/" TargetMode="External"/><Relationship Id="rId43" Type="http://schemas.openxmlformats.org/officeDocument/2006/relationships/hyperlink" Target="https://www.intactcentreclimateadaptation.ca/wp-content/uploads/2019/01/Weathering-the-Storm.pdf" TargetMode="External"/><Relationship Id="rId48" Type="http://schemas.openxmlformats.org/officeDocument/2006/relationships/hyperlink" Target="https://www.csagroup.org/wp-content/uploads/CSA-Group-Research-Nature-Based-Solutions-for-Coastal-and-Riverine-Flood-and-Erosion-Risk-Management.pdf" TargetMode="External"/><Relationship Id="rId8" Type="http://schemas.openxmlformats.org/officeDocument/2006/relationships/hyperlink" Target="https://www.intactcentreclimateadaptation.ca/wp-content/uploads/2019/01/Weathering-the-Storm.pdf" TargetMode="External"/><Relationship Id="rId51" Type="http://schemas.openxmlformats.org/officeDocument/2006/relationships/hyperlink" Target="https://natural-resources.canada.ca/science-and-data/science-and-research/natural-hazards/flood-mapping/24223" TargetMode="External"/><Relationship Id="rId3" Type="http://schemas.openxmlformats.org/officeDocument/2006/relationships/hyperlink" Target="https://www.intactcentreclimateadaptation.ca/recent-reports/climate-change-and-the-preparedness-of-16-major-canadian-cities-to-limit-flood-risk/" TargetMode="External"/><Relationship Id="rId12" Type="http://schemas.openxmlformats.org/officeDocument/2006/relationships/hyperlink" Target="https://www.intactcentreclimateadaptation.ca/recent-reports/climate-change-and-the-preparedness-of-16-major-canadian-cities-to-limit-flood-risk/" TargetMode="External"/><Relationship Id="rId17" Type="http://schemas.openxmlformats.org/officeDocument/2006/relationships/hyperlink" Target="https://www.intactcentreclimateadaptation.ca/wp-content/uploads/2023/05/IntactCentre-3-steps-home-flood-pretection-QR.pdf" TargetMode="External"/><Relationship Id="rId25" Type="http://schemas.openxmlformats.org/officeDocument/2006/relationships/hyperlink" Target="https://ccme.ca/en/res/niframework_en.pdf" TargetMode="External"/><Relationship Id="rId33" Type="http://schemas.openxmlformats.org/officeDocument/2006/relationships/hyperlink" Target="https://www.csagroup.org/store/product/2705176/" TargetMode="External"/><Relationship Id="rId38" Type="http://schemas.openxmlformats.org/officeDocument/2006/relationships/hyperlink" Target="https://www.intactcentreclimateadaptation.ca/wp-content/uploads/2019/01/Weathering-the-Storm.pdf" TargetMode="External"/><Relationship Id="rId46" Type="http://schemas.openxmlformats.org/officeDocument/2006/relationships/hyperlink" Target="https://www.csagroup.org/store/product/CSA%20PLUS%204013:19/" TargetMode="External"/><Relationship Id="rId20" Type="http://schemas.openxmlformats.org/officeDocument/2006/relationships/hyperlink" Target="https://www.csagroup.org/store/product/2705176/" TargetMode="External"/><Relationship Id="rId41" Type="http://schemas.openxmlformats.org/officeDocument/2006/relationships/hyperlink" Target="https://www.csagroup.org/store/product/2704536/" TargetMode="External"/><Relationship Id="rId1" Type="http://schemas.openxmlformats.org/officeDocument/2006/relationships/hyperlink" Target="https://www.csagroup.org/store/product/2705176/" TargetMode="External"/><Relationship Id="rId6" Type="http://schemas.openxmlformats.org/officeDocument/2006/relationships/hyperlink" Target="https://www.intactcentreclimateadaptation.ca/recent-reports/climate-change-and-the-preparedness-of-16-major-canadian-cities-to-limit-flood-risk/" TargetMode="External"/><Relationship Id="rId15" Type="http://schemas.openxmlformats.org/officeDocument/2006/relationships/hyperlink" Target="https://www.intactcentreclimateadaptation.ca/wp-content/uploads/2019/04/Home-Flood-Protection-Program-Report-1.pdf" TargetMode="External"/><Relationship Id="rId23" Type="http://schemas.openxmlformats.org/officeDocument/2006/relationships/hyperlink" Target="mailto:joanna.eyquem@uwaterloo.ca" TargetMode="External"/><Relationship Id="rId28" Type="http://schemas.openxmlformats.org/officeDocument/2006/relationships/hyperlink" Target="https://www.csagroup.org/store/product/2705376/" TargetMode="External"/><Relationship Id="rId36" Type="http://schemas.openxmlformats.org/officeDocument/2006/relationships/hyperlink" Target="https://stewardshipcentrebc.ca/green-shores-home/gs-programs/gs-local-government/" TargetMode="External"/><Relationship Id="rId49" Type="http://schemas.openxmlformats.org/officeDocument/2006/relationships/hyperlink" Target="https://fcm.ca/sites/default/files/documents/resources/guide/building-blocks-of-asset-management-mamp.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V207"/>
  <sheetViews>
    <sheetView showGridLines="0" tabSelected="1" zoomScaleNormal="100" zoomScaleSheetLayoutView="100" workbookViewId="0">
      <selection activeCell="Q3" sqref="Q3"/>
    </sheetView>
  </sheetViews>
  <sheetFormatPr defaultColWidth="0" defaultRowHeight="14.4" zeroHeight="1" x14ac:dyDescent="0.25"/>
  <cols>
    <col min="1" max="2" width="9.09765625" style="40" customWidth="1"/>
    <col min="3" max="3" width="10.8984375" style="40" customWidth="1"/>
    <col min="4" max="4" width="2.8984375" style="40" customWidth="1"/>
    <col min="5" max="17" width="9.09765625" style="40" customWidth="1"/>
    <col min="18" max="18" width="9.09765625" style="40" hidden="1" customWidth="1"/>
    <col min="19" max="16384" width="4.3984375" style="40" hidden="1"/>
  </cols>
  <sheetData>
    <row r="1" spans="1:22" ht="254.1" customHeight="1" x14ac:dyDescent="0.3">
      <c r="A1" s="583" t="e" vm="1">
        <v>#VALUE!</v>
      </c>
      <c r="B1" s="583"/>
      <c r="C1" s="583"/>
      <c r="D1" s="583"/>
      <c r="E1" s="583"/>
      <c r="F1" s="583"/>
      <c r="G1" s="583"/>
      <c r="H1" s="583"/>
      <c r="I1" s="583"/>
      <c r="J1" s="583"/>
      <c r="K1" s="583"/>
      <c r="L1" s="583"/>
      <c r="M1" s="583"/>
      <c r="N1" s="583"/>
      <c r="O1" s="583"/>
      <c r="P1" s="583"/>
      <c r="Q1" s="583"/>
      <c r="R1" s="39"/>
    </row>
    <row r="2" spans="1:22" x14ac:dyDescent="0.3">
      <c r="A2" s="39"/>
      <c r="B2" s="39"/>
      <c r="C2" s="39"/>
      <c r="D2" s="39"/>
      <c r="E2" s="41"/>
      <c r="F2" s="41"/>
      <c r="G2" s="41"/>
      <c r="H2" s="41"/>
      <c r="I2" s="41"/>
      <c r="J2" s="41"/>
      <c r="K2" s="41"/>
      <c r="L2" s="39"/>
      <c r="M2" s="39"/>
      <c r="N2" s="39"/>
      <c r="O2" s="39"/>
      <c r="P2" s="39"/>
      <c r="Q2" s="39"/>
      <c r="R2" s="39"/>
    </row>
    <row r="3" spans="1:22" ht="25.8" x14ac:dyDescent="0.25">
      <c r="C3" s="42" t="s">
        <v>0</v>
      </c>
      <c r="D3" s="42"/>
      <c r="E3" s="42"/>
      <c r="F3" s="42"/>
      <c r="G3" s="42"/>
      <c r="H3" s="42"/>
      <c r="I3" s="42"/>
      <c r="J3" s="42"/>
      <c r="K3" s="42"/>
      <c r="L3" s="42"/>
      <c r="M3" s="42"/>
      <c r="N3" s="42"/>
      <c r="O3" s="42"/>
      <c r="P3" s="42"/>
      <c r="Q3" s="42"/>
      <c r="R3" s="42"/>
      <c r="S3" s="42"/>
    </row>
    <row r="4" spans="1:22" x14ac:dyDescent="0.25"/>
    <row r="5" spans="1:22" ht="20.100000000000001" customHeight="1" x14ac:dyDescent="0.25">
      <c r="C5" s="43" t="s">
        <v>622</v>
      </c>
      <c r="D5" s="44"/>
      <c r="E5" s="44"/>
      <c r="F5" s="44"/>
      <c r="G5" s="44"/>
      <c r="H5" s="44"/>
      <c r="I5" s="44"/>
      <c r="J5" s="44"/>
      <c r="K5" s="44"/>
      <c r="L5" s="44"/>
      <c r="M5" s="44"/>
      <c r="N5" s="44"/>
      <c r="O5" s="44"/>
      <c r="P5" s="44"/>
      <c r="Q5" s="44"/>
      <c r="R5" s="44"/>
    </row>
    <row r="6" spans="1:22" x14ac:dyDescent="0.25"/>
    <row r="7" spans="1:22" ht="14.25" customHeight="1" x14ac:dyDescent="0.25">
      <c r="C7" s="593" t="s">
        <v>740</v>
      </c>
      <c r="D7" s="593"/>
      <c r="E7" s="593"/>
      <c r="F7" s="593"/>
      <c r="G7" s="593"/>
      <c r="H7" s="593"/>
      <c r="I7" s="593"/>
      <c r="J7" s="593"/>
      <c r="K7" s="593"/>
      <c r="L7" s="593"/>
      <c r="M7" s="593"/>
      <c r="N7" s="593"/>
      <c r="O7" s="593"/>
      <c r="P7" s="45"/>
      <c r="Q7" s="45"/>
      <c r="R7" s="45"/>
    </row>
    <row r="8" spans="1:22" ht="14.25" customHeight="1" x14ac:dyDescent="0.25">
      <c r="C8" s="593"/>
      <c r="D8" s="593"/>
      <c r="E8" s="593"/>
      <c r="F8" s="593"/>
      <c r="G8" s="593"/>
      <c r="H8" s="593"/>
      <c r="I8" s="593"/>
      <c r="J8" s="593"/>
      <c r="K8" s="593"/>
      <c r="L8" s="593"/>
      <c r="M8" s="593"/>
      <c r="N8" s="593"/>
      <c r="O8" s="593"/>
      <c r="P8" s="45"/>
      <c r="Q8" s="45"/>
      <c r="R8" s="45"/>
    </row>
    <row r="9" spans="1:22" x14ac:dyDescent="0.25">
      <c r="C9" s="593"/>
      <c r="D9" s="593"/>
      <c r="E9" s="593"/>
      <c r="F9" s="593"/>
      <c r="G9" s="593"/>
      <c r="H9" s="593"/>
      <c r="I9" s="593"/>
      <c r="J9" s="593"/>
      <c r="K9" s="593"/>
      <c r="L9" s="593"/>
      <c r="M9" s="593"/>
      <c r="N9" s="593"/>
      <c r="O9" s="593"/>
      <c r="P9" s="45"/>
      <c r="Q9" s="45"/>
      <c r="R9" s="45"/>
    </row>
    <row r="10" spans="1:22" x14ac:dyDescent="0.25"/>
    <row r="11" spans="1:22" ht="14.1" customHeight="1" x14ac:dyDescent="0.25">
      <c r="C11" s="600" t="s">
        <v>741</v>
      </c>
      <c r="D11" s="600"/>
      <c r="E11" s="600"/>
      <c r="F11" s="600"/>
      <c r="G11" s="600"/>
      <c r="H11" s="600"/>
      <c r="I11" s="600"/>
      <c r="J11" s="600"/>
      <c r="K11" s="600"/>
      <c r="L11" s="600"/>
      <c r="M11" s="600"/>
      <c r="N11" s="600"/>
      <c r="O11" s="600"/>
      <c r="P11" s="46"/>
      <c r="Q11" s="46"/>
      <c r="R11" s="46"/>
    </row>
    <row r="12" spans="1:22" x14ac:dyDescent="0.25">
      <c r="C12" s="600"/>
      <c r="D12" s="600"/>
      <c r="E12" s="600"/>
      <c r="F12" s="600"/>
      <c r="G12" s="600"/>
      <c r="H12" s="600"/>
      <c r="I12" s="600"/>
      <c r="J12" s="600"/>
      <c r="K12" s="600"/>
      <c r="L12" s="600"/>
      <c r="M12" s="600"/>
      <c r="N12" s="600"/>
      <c r="O12" s="600"/>
      <c r="P12" s="46"/>
      <c r="Q12" s="46"/>
      <c r="R12" s="46"/>
    </row>
    <row r="13" spans="1:22" x14ac:dyDescent="0.25">
      <c r="C13" s="600"/>
      <c r="D13" s="600"/>
      <c r="E13" s="600"/>
      <c r="F13" s="600"/>
      <c r="G13" s="600"/>
      <c r="H13" s="600"/>
      <c r="I13" s="600"/>
      <c r="J13" s="600"/>
      <c r="K13" s="600"/>
      <c r="L13" s="600"/>
      <c r="M13" s="600"/>
      <c r="N13" s="600"/>
      <c r="O13" s="600"/>
      <c r="P13" s="46"/>
      <c r="Q13" s="46"/>
      <c r="R13" s="46"/>
    </row>
    <row r="14" spans="1:22" ht="14.1" customHeight="1" x14ac:dyDescent="0.25">
      <c r="C14" s="47"/>
      <c r="D14" s="47"/>
      <c r="E14" s="47"/>
      <c r="F14" s="47"/>
      <c r="G14" s="47"/>
      <c r="H14" s="47"/>
      <c r="I14" s="47"/>
      <c r="J14" s="47"/>
      <c r="K14" s="47"/>
      <c r="L14" s="47"/>
      <c r="M14" s="47"/>
      <c r="N14" s="47"/>
      <c r="O14" s="48"/>
      <c r="P14" s="48"/>
      <c r="Q14" s="48"/>
      <c r="R14" s="48"/>
      <c r="V14" s="43"/>
    </row>
    <row r="15" spans="1:22" ht="14.1" customHeight="1" x14ac:dyDescent="0.25">
      <c r="C15" s="606" t="s">
        <v>623</v>
      </c>
      <c r="D15" s="606"/>
      <c r="E15" s="606"/>
      <c r="F15" s="606"/>
      <c r="G15" s="606"/>
      <c r="H15" s="606"/>
      <c r="I15" s="45"/>
      <c r="J15" s="613" t="e" vm="2">
        <v>#VALUE!</v>
      </c>
      <c r="K15" s="592" t="s">
        <v>799</v>
      </c>
      <c r="L15" s="592"/>
      <c r="M15" s="592"/>
      <c r="N15" s="592"/>
      <c r="O15" s="592"/>
      <c r="P15" s="48"/>
      <c r="Q15" s="48"/>
      <c r="R15" s="48"/>
      <c r="V15" s="43"/>
    </row>
    <row r="16" spans="1:22" ht="14.1" customHeight="1" x14ac:dyDescent="0.25">
      <c r="C16" s="606"/>
      <c r="D16" s="606"/>
      <c r="E16" s="606"/>
      <c r="F16" s="606"/>
      <c r="G16" s="606"/>
      <c r="H16" s="606"/>
      <c r="I16" s="45"/>
      <c r="J16" s="613"/>
      <c r="K16" s="592"/>
      <c r="L16" s="592"/>
      <c r="M16" s="592"/>
      <c r="N16" s="592"/>
      <c r="O16" s="592"/>
      <c r="P16" s="48"/>
      <c r="Q16" s="48"/>
      <c r="R16" s="48"/>
      <c r="V16" s="43"/>
    </row>
    <row r="17" spans="3:22" ht="14.1" customHeight="1" x14ac:dyDescent="0.25">
      <c r="C17" s="47"/>
      <c r="D17" s="47"/>
      <c r="E17" s="47"/>
      <c r="F17" s="47"/>
      <c r="G17" s="47"/>
      <c r="H17" s="47"/>
      <c r="I17" s="47"/>
      <c r="J17" s="613"/>
      <c r="K17" s="592"/>
      <c r="L17" s="592"/>
      <c r="M17" s="592"/>
      <c r="N17" s="592"/>
      <c r="O17" s="592"/>
      <c r="P17" s="48"/>
      <c r="Q17" s="48"/>
      <c r="R17" s="48"/>
      <c r="V17" s="43"/>
    </row>
    <row r="18" spans="3:22" ht="14.1" customHeight="1" x14ac:dyDescent="0.25">
      <c r="C18" s="606" t="s">
        <v>624</v>
      </c>
      <c r="D18" s="606"/>
      <c r="E18" s="606"/>
      <c r="F18" s="606"/>
      <c r="G18" s="606"/>
      <c r="H18" s="606"/>
      <c r="I18" s="45"/>
      <c r="J18" s="613"/>
      <c r="K18" s="592"/>
      <c r="L18" s="592"/>
      <c r="M18" s="592"/>
      <c r="N18" s="592"/>
      <c r="O18" s="592"/>
      <c r="P18" s="48"/>
      <c r="Q18" s="48"/>
      <c r="R18" s="48"/>
      <c r="V18" s="43"/>
    </row>
    <row r="19" spans="3:22" ht="14.1" customHeight="1" x14ac:dyDescent="0.25">
      <c r="C19" s="606"/>
      <c r="D19" s="606"/>
      <c r="E19" s="606"/>
      <c r="F19" s="606"/>
      <c r="G19" s="606"/>
      <c r="H19" s="606"/>
      <c r="I19" s="45"/>
      <c r="J19" s="613"/>
      <c r="K19" s="592"/>
      <c r="L19" s="592"/>
      <c r="M19" s="592"/>
      <c r="N19" s="592"/>
      <c r="O19" s="592"/>
      <c r="P19" s="48"/>
      <c r="Q19" s="48"/>
      <c r="R19" s="48"/>
      <c r="V19" s="43"/>
    </row>
    <row r="20" spans="3:22" ht="14.1" customHeight="1" x14ac:dyDescent="0.25">
      <c r="C20" s="48"/>
      <c r="D20" s="48"/>
      <c r="E20" s="48"/>
      <c r="F20" s="48"/>
      <c r="G20" s="48"/>
      <c r="H20" s="48"/>
      <c r="I20" s="48"/>
      <c r="J20" s="48"/>
      <c r="K20" s="48"/>
      <c r="L20" s="48"/>
      <c r="M20" s="48"/>
      <c r="N20" s="48"/>
      <c r="O20" s="48"/>
      <c r="P20" s="48"/>
      <c r="Q20" s="48"/>
      <c r="R20" s="48"/>
    </row>
    <row r="21" spans="3:22" ht="14.1" customHeight="1" x14ac:dyDescent="0.25">
      <c r="C21" s="48"/>
      <c r="D21" s="48"/>
      <c r="E21" s="48"/>
      <c r="F21" s="48"/>
      <c r="G21" s="48"/>
      <c r="H21" s="48"/>
      <c r="I21" s="48"/>
      <c r="J21" s="48"/>
      <c r="K21" s="48"/>
      <c r="L21" s="48"/>
      <c r="M21" s="48"/>
      <c r="N21" s="48"/>
      <c r="O21" s="48"/>
      <c r="P21" s="48"/>
      <c r="Q21" s="48"/>
      <c r="R21" s="48"/>
    </row>
    <row r="22" spans="3:22" ht="14.1" customHeight="1" x14ac:dyDescent="0.25">
      <c r="C22" s="47"/>
      <c r="D22" s="47"/>
      <c r="E22" s="47"/>
      <c r="F22" s="47"/>
      <c r="G22" s="47"/>
      <c r="H22" s="47"/>
      <c r="I22" s="47"/>
      <c r="J22" s="47"/>
      <c r="K22" s="47"/>
      <c r="L22" s="47"/>
      <c r="M22" s="47"/>
      <c r="N22" s="47"/>
      <c r="O22" s="48"/>
      <c r="P22" s="48"/>
      <c r="Q22" s="48"/>
      <c r="R22" s="48"/>
    </row>
    <row r="23" spans="3:22" ht="21" x14ac:dyDescent="0.25">
      <c r="C23" s="44" t="s">
        <v>625</v>
      </c>
      <c r="D23" s="44"/>
      <c r="E23" s="44"/>
      <c r="F23" s="44"/>
      <c r="G23" s="44"/>
      <c r="H23" s="44"/>
      <c r="I23" s="44"/>
      <c r="J23" s="44"/>
      <c r="K23" s="44"/>
      <c r="L23" s="44"/>
      <c r="M23" s="44"/>
      <c r="N23" s="44"/>
      <c r="O23" s="44"/>
      <c r="P23" s="44"/>
      <c r="Q23" s="44"/>
    </row>
    <row r="24" spans="3:22" ht="14.1" customHeight="1" x14ac:dyDescent="0.25">
      <c r="C24" s="43"/>
      <c r="D24" s="43"/>
      <c r="E24" s="43"/>
      <c r="F24" s="43"/>
      <c r="G24" s="43"/>
      <c r="H24" s="43"/>
      <c r="I24" s="43"/>
      <c r="J24" s="43"/>
      <c r="K24" s="43"/>
      <c r="L24" s="43"/>
      <c r="M24" s="43"/>
      <c r="N24" s="43"/>
      <c r="O24" s="43"/>
      <c r="P24" s="43"/>
      <c r="Q24" s="43"/>
    </row>
    <row r="25" spans="3:22" ht="18" customHeight="1" x14ac:dyDescent="0.3">
      <c r="C25" s="49"/>
      <c r="D25" s="49"/>
      <c r="E25" s="49"/>
      <c r="F25" s="49"/>
      <c r="G25" s="49"/>
      <c r="H25" s="49"/>
      <c r="I25" s="49"/>
      <c r="J25" s="49"/>
      <c r="K25" s="49"/>
      <c r="L25" s="49"/>
      <c r="M25" s="49"/>
      <c r="N25" s="49"/>
      <c r="O25" s="49"/>
      <c r="P25" s="50"/>
      <c r="Q25" s="50"/>
      <c r="R25" s="50"/>
    </row>
    <row r="26" spans="3:22" ht="18" customHeight="1" x14ac:dyDescent="0.25">
      <c r="C26" s="51">
        <v>1</v>
      </c>
      <c r="D26" s="588" t="s">
        <v>800</v>
      </c>
      <c r="E26" s="588"/>
      <c r="F26" s="588"/>
      <c r="G26" s="588"/>
      <c r="H26" s="588"/>
      <c r="I26" s="588"/>
      <c r="J26" s="588"/>
      <c r="K26" s="588"/>
      <c r="L26" s="588"/>
      <c r="M26" s="588"/>
      <c r="N26" s="588"/>
      <c r="O26" s="588"/>
      <c r="P26" s="47"/>
      <c r="Q26" s="47"/>
      <c r="R26" s="47"/>
    </row>
    <row r="27" spans="3:22" ht="18" customHeight="1" x14ac:dyDescent="0.25">
      <c r="C27" s="51">
        <v>2</v>
      </c>
      <c r="D27" s="588" t="s">
        <v>801</v>
      </c>
      <c r="E27" s="588"/>
      <c r="F27" s="588"/>
      <c r="G27" s="588"/>
      <c r="H27" s="588"/>
      <c r="I27" s="588"/>
      <c r="J27" s="588"/>
      <c r="K27" s="588"/>
      <c r="L27" s="588"/>
      <c r="M27" s="588"/>
      <c r="N27" s="588"/>
      <c r="O27" s="588"/>
      <c r="P27" s="47"/>
      <c r="Q27" s="47"/>
      <c r="R27" s="47"/>
    </row>
    <row r="28" spans="3:22" ht="18" customHeight="1" x14ac:dyDescent="0.25">
      <c r="C28" s="51">
        <v>3</v>
      </c>
      <c r="D28" s="588" t="s">
        <v>802</v>
      </c>
      <c r="E28" s="588"/>
      <c r="F28" s="588"/>
      <c r="G28" s="588"/>
      <c r="H28" s="588"/>
      <c r="I28" s="588"/>
      <c r="J28" s="588"/>
      <c r="K28" s="588"/>
      <c r="L28" s="588"/>
      <c r="M28" s="588"/>
      <c r="N28" s="588"/>
      <c r="O28" s="588"/>
      <c r="P28" s="47"/>
      <c r="Q28" s="47"/>
      <c r="R28" s="47"/>
    </row>
    <row r="29" spans="3:22" ht="18" customHeight="1" x14ac:dyDescent="0.25">
      <c r="C29" s="51">
        <v>4</v>
      </c>
      <c r="D29" s="588" t="s">
        <v>803</v>
      </c>
      <c r="E29" s="588"/>
      <c r="F29" s="588"/>
      <c r="G29" s="588"/>
      <c r="H29" s="588"/>
      <c r="I29" s="588"/>
      <c r="J29" s="588"/>
      <c r="K29" s="588"/>
      <c r="L29" s="588"/>
      <c r="M29" s="588"/>
      <c r="N29" s="588"/>
      <c r="O29" s="588"/>
      <c r="P29" s="47"/>
      <c r="Q29" s="47"/>
      <c r="R29" s="47"/>
    </row>
    <row r="30" spans="3:22" ht="18" customHeight="1" x14ac:dyDescent="0.25">
      <c r="C30" s="51">
        <v>5</v>
      </c>
      <c r="D30" s="588" t="s">
        <v>804</v>
      </c>
      <c r="E30" s="588"/>
      <c r="F30" s="588"/>
      <c r="G30" s="588"/>
      <c r="H30" s="588"/>
      <c r="I30" s="588"/>
      <c r="J30" s="588"/>
      <c r="K30" s="588"/>
      <c r="L30" s="588"/>
      <c r="M30" s="588"/>
      <c r="N30" s="588"/>
      <c r="O30" s="588"/>
      <c r="P30" s="47"/>
      <c r="Q30" s="47"/>
      <c r="R30" s="47"/>
    </row>
    <row r="31" spans="3:22" ht="18" customHeight="1" x14ac:dyDescent="0.25">
      <c r="C31" s="51">
        <v>6</v>
      </c>
      <c r="D31" s="588" t="s">
        <v>805</v>
      </c>
      <c r="E31" s="588"/>
      <c r="F31" s="588"/>
      <c r="G31" s="588"/>
      <c r="H31" s="588"/>
      <c r="I31" s="588"/>
      <c r="J31" s="588"/>
      <c r="K31" s="588"/>
      <c r="L31" s="588"/>
      <c r="M31" s="588"/>
      <c r="N31" s="588"/>
      <c r="O31" s="588"/>
      <c r="P31" s="47"/>
      <c r="Q31" s="47"/>
      <c r="R31" s="47"/>
    </row>
    <row r="32" spans="3:22" ht="18" customHeight="1" x14ac:dyDescent="0.25">
      <c r="C32" s="51">
        <v>7</v>
      </c>
      <c r="D32" s="588" t="s">
        <v>806</v>
      </c>
      <c r="E32" s="588"/>
      <c r="F32" s="588"/>
      <c r="G32" s="588"/>
      <c r="H32" s="588"/>
      <c r="I32" s="588"/>
      <c r="J32" s="588"/>
      <c r="K32" s="588"/>
      <c r="L32" s="588"/>
      <c r="M32" s="588"/>
      <c r="N32" s="588"/>
      <c r="O32" s="588"/>
      <c r="P32" s="47"/>
      <c r="Q32" s="47"/>
      <c r="R32" s="47"/>
    </row>
    <row r="33" spans="3:18" ht="18" customHeight="1" x14ac:dyDescent="0.25">
      <c r="C33" s="51">
        <v>8</v>
      </c>
      <c r="D33" s="588" t="s">
        <v>807</v>
      </c>
      <c r="E33" s="588"/>
      <c r="F33" s="588"/>
      <c r="G33" s="588"/>
      <c r="H33" s="588"/>
      <c r="I33" s="588"/>
      <c r="J33" s="588"/>
      <c r="K33" s="588"/>
      <c r="L33" s="588"/>
      <c r="M33" s="588"/>
      <c r="N33" s="588"/>
      <c r="O33" s="588"/>
      <c r="P33" s="47"/>
      <c r="Q33" s="47"/>
      <c r="R33" s="47"/>
    </row>
    <row r="34" spans="3:18" ht="18" customHeight="1" x14ac:dyDescent="0.25">
      <c r="C34" s="51">
        <v>9</v>
      </c>
      <c r="D34" s="588" t="s">
        <v>808</v>
      </c>
      <c r="E34" s="588"/>
      <c r="F34" s="588"/>
      <c r="G34" s="588"/>
      <c r="H34" s="588"/>
      <c r="I34" s="588"/>
      <c r="J34" s="588"/>
      <c r="K34" s="588"/>
      <c r="L34" s="588"/>
      <c r="M34" s="588"/>
      <c r="N34" s="588"/>
      <c r="O34" s="588"/>
      <c r="P34" s="47"/>
      <c r="Q34" s="47"/>
      <c r="R34" s="47"/>
    </row>
    <row r="35" spans="3:18" ht="18" customHeight="1" x14ac:dyDescent="0.25">
      <c r="C35" s="51">
        <v>10</v>
      </c>
      <c r="D35" s="588" t="s">
        <v>809</v>
      </c>
      <c r="E35" s="588"/>
      <c r="F35" s="588"/>
      <c r="G35" s="588"/>
      <c r="H35" s="588"/>
      <c r="I35" s="588"/>
      <c r="J35" s="588"/>
      <c r="K35" s="588"/>
      <c r="L35" s="588"/>
      <c r="M35" s="588"/>
      <c r="N35" s="588"/>
      <c r="O35" s="588"/>
      <c r="P35" s="47"/>
      <c r="Q35" s="47"/>
      <c r="R35" s="47"/>
    </row>
    <row r="36" spans="3:18" ht="18" customHeight="1" x14ac:dyDescent="0.25">
      <c r="C36" s="52"/>
      <c r="D36" s="52"/>
      <c r="E36" s="52"/>
      <c r="F36" s="52"/>
      <c r="G36" s="52"/>
      <c r="H36" s="52"/>
      <c r="I36" s="52"/>
      <c r="J36" s="52"/>
      <c r="K36" s="52"/>
      <c r="L36" s="52"/>
      <c r="M36" s="52"/>
      <c r="N36" s="52"/>
      <c r="O36" s="52"/>
    </row>
    <row r="37" spans="3:18" ht="18" customHeight="1" x14ac:dyDescent="0.25">
      <c r="C37" s="52"/>
      <c r="D37" s="587" t="s">
        <v>742</v>
      </c>
      <c r="E37" s="587"/>
      <c r="F37" s="587"/>
      <c r="G37" s="587"/>
      <c r="H37" s="587"/>
      <c r="I37" s="587"/>
      <c r="J37" s="587"/>
      <c r="K37" s="587"/>
      <c r="L37" s="587"/>
      <c r="M37" s="587"/>
      <c r="N37" s="53"/>
      <c r="O37" s="53"/>
      <c r="P37" s="47"/>
      <c r="Q37" s="47"/>
      <c r="R37" s="47"/>
    </row>
    <row r="38" spans="3:18" ht="18" customHeight="1" x14ac:dyDescent="0.25">
      <c r="C38" s="52"/>
      <c r="D38" s="587"/>
      <c r="E38" s="587"/>
      <c r="F38" s="587"/>
      <c r="G38" s="587"/>
      <c r="H38" s="587"/>
      <c r="I38" s="587"/>
      <c r="J38" s="587"/>
      <c r="K38" s="587"/>
      <c r="L38" s="587"/>
      <c r="M38" s="587"/>
      <c r="N38" s="53"/>
      <c r="O38" s="53"/>
      <c r="P38" s="47"/>
      <c r="Q38" s="47"/>
      <c r="R38" s="47"/>
    </row>
    <row r="39" spans="3:18" ht="18" customHeight="1" x14ac:dyDescent="0.25">
      <c r="C39" s="54"/>
      <c r="D39" s="54"/>
      <c r="E39" s="54"/>
      <c r="F39" s="54"/>
      <c r="G39" s="54"/>
      <c r="H39" s="54"/>
      <c r="I39" s="54"/>
      <c r="J39" s="54"/>
      <c r="K39" s="54"/>
      <c r="L39" s="54"/>
      <c r="M39" s="54"/>
      <c r="N39" s="54"/>
      <c r="O39" s="54"/>
      <c r="P39" s="47"/>
      <c r="Q39" s="47"/>
      <c r="R39" s="47"/>
    </row>
    <row r="40" spans="3:18" x14ac:dyDescent="0.25">
      <c r="C40" s="47"/>
      <c r="D40" s="47"/>
      <c r="E40" s="47"/>
      <c r="F40" s="47"/>
      <c r="G40" s="47"/>
      <c r="H40" s="47"/>
      <c r="I40" s="47"/>
      <c r="J40" s="47"/>
      <c r="K40" s="47"/>
      <c r="L40" s="47"/>
      <c r="M40" s="47"/>
      <c r="N40" s="47"/>
      <c r="O40" s="47"/>
      <c r="P40" s="47"/>
      <c r="Q40" s="47"/>
      <c r="R40" s="47"/>
    </row>
    <row r="41" spans="3:18" ht="14.1" customHeight="1" x14ac:dyDescent="0.25">
      <c r="C41" s="55"/>
      <c r="D41" s="55"/>
      <c r="E41" s="55"/>
      <c r="F41" s="55"/>
      <c r="G41" s="55"/>
      <c r="H41" s="55"/>
      <c r="I41" s="55"/>
      <c r="J41" s="55"/>
      <c r="K41" s="55"/>
      <c r="L41" s="55"/>
      <c r="M41" s="55"/>
      <c r="N41" s="55"/>
      <c r="O41" s="55"/>
      <c r="P41" s="55"/>
      <c r="Q41" s="55"/>
      <c r="R41" s="55"/>
    </row>
    <row r="42" spans="3:18" ht="20.100000000000001" customHeight="1" x14ac:dyDescent="0.25">
      <c r="C42" s="44" t="s">
        <v>422</v>
      </c>
      <c r="D42" s="44"/>
      <c r="E42" s="44"/>
      <c r="F42" s="44"/>
      <c r="G42" s="44"/>
      <c r="H42" s="44"/>
      <c r="I42" s="44"/>
      <c r="J42" s="44"/>
      <c r="K42" s="44"/>
      <c r="L42" s="44"/>
      <c r="M42" s="44"/>
      <c r="N42" s="44"/>
      <c r="O42" s="44"/>
      <c r="P42" s="44"/>
      <c r="Q42" s="44"/>
    </row>
    <row r="43" spans="3:18" ht="14.1" customHeight="1" x14ac:dyDescent="0.25">
      <c r="C43" s="43"/>
      <c r="D43" s="43"/>
      <c r="E43" s="43"/>
      <c r="F43" s="43"/>
      <c r="G43" s="43"/>
      <c r="H43" s="43"/>
      <c r="I43" s="43"/>
      <c r="J43" s="43"/>
      <c r="K43" s="43"/>
      <c r="L43" s="43"/>
      <c r="M43" s="43"/>
      <c r="N43" s="43"/>
      <c r="O43" s="43"/>
      <c r="P43" s="43"/>
      <c r="Q43" s="43"/>
    </row>
    <row r="44" spans="3:18" ht="21" x14ac:dyDescent="0.25">
      <c r="C44" s="56"/>
      <c r="D44" s="57"/>
      <c r="E44" s="57"/>
      <c r="F44" s="57"/>
      <c r="G44" s="57"/>
      <c r="H44" s="57"/>
      <c r="I44" s="57"/>
      <c r="J44" s="57"/>
      <c r="K44" s="57"/>
      <c r="L44" s="57"/>
      <c r="M44" s="57"/>
      <c r="N44" s="57"/>
      <c r="O44" s="57"/>
      <c r="P44" s="43"/>
      <c r="Q44" s="43"/>
    </row>
    <row r="45" spans="3:18" ht="20.100000000000001" customHeight="1" x14ac:dyDescent="0.25">
      <c r="C45" s="590" t="s">
        <v>1</v>
      </c>
      <c r="D45" s="591" t="s">
        <v>2</v>
      </c>
      <c r="E45" s="591"/>
      <c r="F45" s="591"/>
      <c r="G45" s="591"/>
      <c r="H45" s="591"/>
      <c r="I45" s="591"/>
      <c r="J45" s="591"/>
      <c r="K45" s="591"/>
      <c r="L45" s="591"/>
      <c r="M45" s="591"/>
      <c r="N45" s="591"/>
      <c r="O45" s="54"/>
      <c r="P45" s="47"/>
      <c r="Q45" s="47"/>
      <c r="R45" s="47"/>
    </row>
    <row r="46" spans="3:18" ht="20.100000000000001" customHeight="1" x14ac:dyDescent="0.25">
      <c r="C46" s="590"/>
      <c r="D46" s="591"/>
      <c r="E46" s="591"/>
      <c r="F46" s="591"/>
      <c r="G46" s="591"/>
      <c r="H46" s="591"/>
      <c r="I46" s="591"/>
      <c r="J46" s="591"/>
      <c r="K46" s="591"/>
      <c r="L46" s="591"/>
      <c r="M46" s="591"/>
      <c r="N46" s="591"/>
      <c r="O46" s="54"/>
      <c r="P46" s="47"/>
      <c r="Q46" s="47"/>
      <c r="R46" s="47"/>
    </row>
    <row r="47" spans="3:18" ht="20.100000000000001" customHeight="1" x14ac:dyDescent="0.25">
      <c r="C47" s="590"/>
      <c r="D47" s="591"/>
      <c r="E47" s="591"/>
      <c r="F47" s="591"/>
      <c r="G47" s="591"/>
      <c r="H47" s="591"/>
      <c r="I47" s="591"/>
      <c r="J47" s="591"/>
      <c r="K47" s="591"/>
      <c r="L47" s="591"/>
      <c r="M47" s="591"/>
      <c r="N47" s="591"/>
      <c r="O47" s="54"/>
      <c r="P47" s="47"/>
      <c r="Q47" s="47"/>
      <c r="R47" s="47"/>
    </row>
    <row r="48" spans="3:18" ht="20.100000000000001" customHeight="1" x14ac:dyDescent="0.25">
      <c r="C48" s="590" t="s">
        <v>1</v>
      </c>
      <c r="D48" s="591" t="s">
        <v>417</v>
      </c>
      <c r="E48" s="591"/>
      <c r="F48" s="591"/>
      <c r="G48" s="591"/>
      <c r="H48" s="591"/>
      <c r="I48" s="591"/>
      <c r="J48" s="591"/>
      <c r="K48" s="591"/>
      <c r="L48" s="591"/>
      <c r="M48" s="591"/>
      <c r="N48" s="591"/>
      <c r="O48" s="54"/>
      <c r="P48" s="47"/>
      <c r="Q48" s="47"/>
      <c r="R48" s="47"/>
    </row>
    <row r="49" spans="3:18" ht="20.100000000000001" customHeight="1" x14ac:dyDescent="0.25">
      <c r="C49" s="590"/>
      <c r="D49" s="591"/>
      <c r="E49" s="591"/>
      <c r="F49" s="591"/>
      <c r="G49" s="591"/>
      <c r="H49" s="591"/>
      <c r="I49" s="591"/>
      <c r="J49" s="591"/>
      <c r="K49" s="591"/>
      <c r="L49" s="591"/>
      <c r="M49" s="591"/>
      <c r="N49" s="591"/>
      <c r="O49" s="54"/>
      <c r="P49" s="47"/>
      <c r="Q49" s="47"/>
      <c r="R49" s="47"/>
    </row>
    <row r="50" spans="3:18" ht="20.100000000000001" customHeight="1" x14ac:dyDescent="0.25">
      <c r="C50" s="590"/>
      <c r="D50" s="591"/>
      <c r="E50" s="591"/>
      <c r="F50" s="591"/>
      <c r="G50" s="591"/>
      <c r="H50" s="591"/>
      <c r="I50" s="591"/>
      <c r="J50" s="591"/>
      <c r="K50" s="591"/>
      <c r="L50" s="591"/>
      <c r="M50" s="591"/>
      <c r="N50" s="591"/>
      <c r="O50" s="54"/>
      <c r="P50" s="47"/>
      <c r="Q50" s="47"/>
      <c r="R50" s="47"/>
    </row>
    <row r="51" spans="3:18" ht="20.100000000000001" customHeight="1" x14ac:dyDescent="0.25">
      <c r="C51" s="590" t="s">
        <v>1</v>
      </c>
      <c r="D51" s="591" t="s">
        <v>418</v>
      </c>
      <c r="E51" s="591"/>
      <c r="F51" s="591"/>
      <c r="G51" s="591"/>
      <c r="H51" s="591"/>
      <c r="I51" s="591"/>
      <c r="J51" s="591"/>
      <c r="K51" s="591"/>
      <c r="L51" s="591"/>
      <c r="M51" s="591"/>
      <c r="N51" s="591"/>
      <c r="O51" s="54"/>
      <c r="P51" s="47"/>
      <c r="Q51" s="47"/>
      <c r="R51" s="47"/>
    </row>
    <row r="52" spans="3:18" ht="20.100000000000001" customHeight="1" x14ac:dyDescent="0.25">
      <c r="C52" s="590"/>
      <c r="D52" s="591"/>
      <c r="E52" s="591"/>
      <c r="F52" s="591"/>
      <c r="G52" s="591"/>
      <c r="H52" s="591"/>
      <c r="I52" s="591"/>
      <c r="J52" s="591"/>
      <c r="K52" s="591"/>
      <c r="L52" s="591"/>
      <c r="M52" s="591"/>
      <c r="N52" s="591"/>
      <c r="O52" s="54"/>
      <c r="P52" s="47"/>
      <c r="Q52" s="47"/>
      <c r="R52" s="47"/>
    </row>
    <row r="53" spans="3:18" ht="20.100000000000001" customHeight="1" x14ac:dyDescent="0.25">
      <c r="C53" s="590" t="s">
        <v>1</v>
      </c>
      <c r="D53" s="591" t="s">
        <v>419</v>
      </c>
      <c r="E53" s="591"/>
      <c r="F53" s="591"/>
      <c r="G53" s="591"/>
      <c r="H53" s="591"/>
      <c r="I53" s="591"/>
      <c r="J53" s="591"/>
      <c r="K53" s="591"/>
      <c r="L53" s="591"/>
      <c r="M53" s="591"/>
      <c r="N53" s="591"/>
      <c r="O53" s="54"/>
      <c r="P53" s="47"/>
      <c r="Q53" s="47"/>
      <c r="R53" s="47"/>
    </row>
    <row r="54" spans="3:18" ht="20.100000000000001" customHeight="1" x14ac:dyDescent="0.25">
      <c r="C54" s="590"/>
      <c r="D54" s="591"/>
      <c r="E54" s="591"/>
      <c r="F54" s="591"/>
      <c r="G54" s="591"/>
      <c r="H54" s="591"/>
      <c r="I54" s="591"/>
      <c r="J54" s="591"/>
      <c r="K54" s="591"/>
      <c r="L54" s="591"/>
      <c r="M54" s="591"/>
      <c r="N54" s="591"/>
      <c r="O54" s="54"/>
      <c r="P54" s="47"/>
      <c r="Q54" s="47"/>
      <c r="R54" s="47"/>
    </row>
    <row r="55" spans="3:18" ht="20.100000000000001" customHeight="1" x14ac:dyDescent="0.25">
      <c r="C55" s="590"/>
      <c r="D55" s="591"/>
      <c r="E55" s="591"/>
      <c r="F55" s="591"/>
      <c r="G55" s="591"/>
      <c r="H55" s="591"/>
      <c r="I55" s="591"/>
      <c r="J55" s="591"/>
      <c r="K55" s="591"/>
      <c r="L55" s="591"/>
      <c r="M55" s="591"/>
      <c r="N55" s="591"/>
      <c r="O55" s="54"/>
      <c r="P55" s="47"/>
      <c r="Q55" s="47"/>
      <c r="R55" s="47"/>
    </row>
    <row r="56" spans="3:18" ht="19.5" customHeight="1" x14ac:dyDescent="0.25">
      <c r="C56" s="590" t="s">
        <v>1</v>
      </c>
      <c r="D56" s="591" t="s">
        <v>420</v>
      </c>
      <c r="E56" s="591"/>
      <c r="F56" s="591"/>
      <c r="G56" s="591"/>
      <c r="H56" s="591"/>
      <c r="I56" s="591"/>
      <c r="J56" s="591"/>
      <c r="K56" s="591"/>
      <c r="L56" s="591"/>
      <c r="M56" s="591"/>
      <c r="N56" s="591"/>
      <c r="O56" s="54"/>
      <c r="P56" s="47"/>
      <c r="Q56" s="47"/>
      <c r="R56" s="47"/>
    </row>
    <row r="57" spans="3:18" ht="20.100000000000001" customHeight="1" x14ac:dyDescent="0.25">
      <c r="C57" s="590"/>
      <c r="D57" s="591"/>
      <c r="E57" s="591"/>
      <c r="F57" s="591"/>
      <c r="G57" s="591"/>
      <c r="H57" s="591"/>
      <c r="I57" s="591"/>
      <c r="J57" s="591"/>
      <c r="K57" s="591"/>
      <c r="L57" s="591"/>
      <c r="M57" s="591"/>
      <c r="N57" s="591"/>
      <c r="O57" s="54"/>
      <c r="P57" s="47"/>
      <c r="Q57" s="47"/>
      <c r="R57" s="47"/>
    </row>
    <row r="58" spans="3:18" ht="20.100000000000001" customHeight="1" x14ac:dyDescent="0.25">
      <c r="C58" s="590"/>
      <c r="D58" s="591"/>
      <c r="E58" s="591"/>
      <c r="F58" s="591"/>
      <c r="G58" s="591"/>
      <c r="H58" s="591"/>
      <c r="I58" s="591"/>
      <c r="J58" s="591"/>
      <c r="K58" s="591"/>
      <c r="L58" s="591"/>
      <c r="M58" s="591"/>
      <c r="N58" s="591"/>
      <c r="O58" s="54"/>
      <c r="P58" s="47"/>
      <c r="Q58" s="47"/>
      <c r="R58" s="47"/>
    </row>
    <row r="59" spans="3:18" ht="20.100000000000001" customHeight="1" x14ac:dyDescent="0.25">
      <c r="C59" s="590" t="s">
        <v>1</v>
      </c>
      <c r="D59" s="591" t="s">
        <v>886</v>
      </c>
      <c r="E59" s="591"/>
      <c r="F59" s="591"/>
      <c r="G59" s="591"/>
      <c r="H59" s="591"/>
      <c r="I59" s="591"/>
      <c r="J59" s="591"/>
      <c r="K59" s="591"/>
      <c r="L59" s="591"/>
      <c r="M59" s="591"/>
      <c r="N59" s="591"/>
      <c r="O59" s="54"/>
      <c r="P59" s="47"/>
      <c r="Q59" s="47"/>
      <c r="R59" s="47"/>
    </row>
    <row r="60" spans="3:18" ht="20.100000000000001" customHeight="1" x14ac:dyDescent="0.25">
      <c r="C60" s="590"/>
      <c r="D60" s="591"/>
      <c r="E60" s="591"/>
      <c r="F60" s="591"/>
      <c r="G60" s="591"/>
      <c r="H60" s="591"/>
      <c r="I60" s="591"/>
      <c r="J60" s="591"/>
      <c r="K60" s="591"/>
      <c r="L60" s="591"/>
      <c r="M60" s="591"/>
      <c r="N60" s="591"/>
      <c r="O60" s="54"/>
      <c r="P60" s="47"/>
      <c r="Q60" s="47"/>
      <c r="R60" s="47"/>
    </row>
    <row r="61" spans="3:18" ht="54" customHeight="1" x14ac:dyDescent="0.25">
      <c r="C61" s="590"/>
      <c r="D61" s="591"/>
      <c r="E61" s="591"/>
      <c r="F61" s="591"/>
      <c r="G61" s="591"/>
      <c r="H61" s="591"/>
      <c r="I61" s="591"/>
      <c r="J61" s="591"/>
      <c r="K61" s="591"/>
      <c r="L61" s="591"/>
      <c r="M61" s="591"/>
      <c r="N61" s="591"/>
      <c r="O61" s="54"/>
      <c r="P61" s="47"/>
      <c r="Q61" s="47"/>
      <c r="R61" s="47"/>
    </row>
    <row r="62" spans="3:18" ht="20.100000000000001" customHeight="1" x14ac:dyDescent="0.25">
      <c r="C62" s="599" t="s">
        <v>1</v>
      </c>
      <c r="D62" s="591" t="s">
        <v>421</v>
      </c>
      <c r="E62" s="591"/>
      <c r="F62" s="591"/>
      <c r="G62" s="591"/>
      <c r="H62" s="591"/>
      <c r="I62" s="591"/>
      <c r="J62" s="591"/>
      <c r="K62" s="591"/>
      <c r="L62" s="591"/>
      <c r="M62" s="591"/>
      <c r="N62" s="591"/>
      <c r="O62" s="54"/>
      <c r="P62" s="47"/>
      <c r="Q62" s="47"/>
      <c r="R62" s="47"/>
    </row>
    <row r="63" spans="3:18" ht="20.100000000000001" customHeight="1" x14ac:dyDescent="0.25">
      <c r="C63" s="599"/>
      <c r="D63" s="591"/>
      <c r="E63" s="591"/>
      <c r="F63" s="591"/>
      <c r="G63" s="591"/>
      <c r="H63" s="591"/>
      <c r="I63" s="591"/>
      <c r="J63" s="591"/>
      <c r="K63" s="591"/>
      <c r="L63" s="591"/>
      <c r="M63" s="591"/>
      <c r="N63" s="591"/>
      <c r="O63" s="54"/>
      <c r="P63" s="47"/>
      <c r="Q63" s="47"/>
      <c r="R63" s="47"/>
    </row>
    <row r="64" spans="3:18" ht="20.100000000000001" customHeight="1" x14ac:dyDescent="0.25">
      <c r="C64" s="599"/>
      <c r="D64" s="591"/>
      <c r="E64" s="591"/>
      <c r="F64" s="591"/>
      <c r="G64" s="591"/>
      <c r="H64" s="591"/>
      <c r="I64" s="591"/>
      <c r="J64" s="591"/>
      <c r="K64" s="591"/>
      <c r="L64" s="591"/>
      <c r="M64" s="591"/>
      <c r="N64" s="591"/>
      <c r="O64" s="54"/>
      <c r="P64" s="47"/>
      <c r="Q64" s="47"/>
      <c r="R64" s="47"/>
    </row>
    <row r="65" spans="3:18" ht="20.100000000000001" customHeight="1" x14ac:dyDescent="0.25">
      <c r="C65" s="599"/>
      <c r="D65" s="591"/>
      <c r="E65" s="591"/>
      <c r="F65" s="591"/>
      <c r="G65" s="591"/>
      <c r="H65" s="591"/>
      <c r="I65" s="591"/>
      <c r="J65" s="591"/>
      <c r="K65" s="591"/>
      <c r="L65" s="591"/>
      <c r="M65" s="591"/>
      <c r="N65" s="591"/>
      <c r="O65" s="54"/>
      <c r="P65" s="47"/>
      <c r="Q65" s="47"/>
      <c r="R65" s="47"/>
    </row>
    <row r="66" spans="3:18" ht="20.100000000000001" customHeight="1" x14ac:dyDescent="0.3">
      <c r="C66" s="58"/>
      <c r="D66" s="59"/>
      <c r="E66" s="59"/>
      <c r="F66" s="59"/>
      <c r="G66" s="59"/>
      <c r="H66" s="59"/>
      <c r="I66" s="59"/>
      <c r="J66" s="59"/>
      <c r="K66" s="59"/>
      <c r="L66" s="59"/>
      <c r="M66" s="59"/>
      <c r="N66" s="59"/>
      <c r="O66" s="59"/>
      <c r="P66" s="59"/>
      <c r="Q66" s="59"/>
      <c r="R66" s="59"/>
    </row>
    <row r="67" spans="3:18" ht="20.100000000000001" customHeight="1" x14ac:dyDescent="0.25">
      <c r="C67" s="44" t="s">
        <v>423</v>
      </c>
      <c r="D67" s="44"/>
      <c r="E67" s="44"/>
      <c r="F67" s="44"/>
      <c r="G67" s="44"/>
      <c r="H67" s="44"/>
      <c r="I67" s="44"/>
      <c r="J67" s="44"/>
      <c r="K67" s="44"/>
      <c r="L67" s="44"/>
      <c r="M67" s="44"/>
      <c r="N67" s="44"/>
      <c r="O67" s="44"/>
      <c r="P67" s="44"/>
      <c r="Q67" s="44"/>
    </row>
    <row r="68" spans="3:18" hidden="1" x14ac:dyDescent="0.3">
      <c r="C68" s="60" t="s">
        <v>645</v>
      </c>
      <c r="D68" s="60"/>
      <c r="E68" s="60"/>
      <c r="F68" s="60"/>
      <c r="G68" s="60"/>
      <c r="H68" s="60"/>
      <c r="I68" s="60"/>
      <c r="J68" s="60"/>
      <c r="K68" s="60"/>
      <c r="L68" s="60"/>
      <c r="M68" s="60"/>
      <c r="N68" s="60"/>
      <c r="O68" s="60"/>
      <c r="P68" s="60"/>
      <c r="Q68" s="60"/>
      <c r="R68" s="60"/>
    </row>
    <row r="69" spans="3:18" x14ac:dyDescent="0.25"/>
    <row r="70" spans="3:18" ht="20.100000000000001" customHeight="1" x14ac:dyDescent="0.25">
      <c r="C70" s="598" t="s">
        <v>491</v>
      </c>
      <c r="D70" s="598"/>
      <c r="E70" s="598"/>
      <c r="F70" s="598"/>
      <c r="G70" s="598"/>
      <c r="H70" s="598"/>
      <c r="I70" s="598"/>
      <c r="J70" s="598"/>
      <c r="K70" s="598"/>
      <c r="L70" s="598"/>
      <c r="M70" s="598"/>
      <c r="N70" s="598"/>
      <c r="O70" s="598"/>
      <c r="P70" s="61"/>
      <c r="Q70" s="61"/>
      <c r="R70" s="61"/>
    </row>
    <row r="71" spans="3:18" ht="14.1" customHeight="1" x14ac:dyDescent="0.25">
      <c r="C71" s="62"/>
      <c r="D71" s="63"/>
      <c r="E71" s="63"/>
      <c r="F71" s="63"/>
      <c r="G71" s="63"/>
      <c r="H71" s="63"/>
      <c r="I71" s="63"/>
      <c r="J71" s="63"/>
      <c r="K71" s="63"/>
      <c r="L71" s="63"/>
      <c r="M71" s="63"/>
      <c r="N71" s="63"/>
      <c r="O71" s="63"/>
      <c r="P71" s="61"/>
      <c r="Q71" s="61"/>
      <c r="R71" s="61"/>
    </row>
    <row r="72" spans="3:18" ht="39.9" customHeight="1" x14ac:dyDescent="0.25">
      <c r="C72" s="62" t="e" vm="3">
        <v>#VALUE!</v>
      </c>
      <c r="D72" s="63"/>
      <c r="E72" s="588" t="s">
        <v>810</v>
      </c>
      <c r="F72" s="588"/>
      <c r="G72" s="588"/>
      <c r="H72" s="588"/>
      <c r="I72" s="588"/>
      <c r="J72" s="588"/>
      <c r="K72" s="588"/>
      <c r="L72" s="588"/>
      <c r="M72" s="588"/>
      <c r="N72" s="588"/>
      <c r="O72" s="63"/>
      <c r="P72" s="61"/>
      <c r="Q72" s="61"/>
      <c r="R72" s="61"/>
    </row>
    <row r="73" spans="3:18" ht="14.1" customHeight="1" x14ac:dyDescent="0.25">
      <c r="C73" s="64"/>
      <c r="D73" s="54"/>
      <c r="E73" s="54"/>
      <c r="F73" s="54"/>
      <c r="G73" s="54"/>
      <c r="H73" s="54"/>
      <c r="I73" s="54"/>
      <c r="J73" s="54"/>
      <c r="K73" s="54"/>
      <c r="L73" s="54"/>
      <c r="M73" s="54"/>
      <c r="N73" s="54"/>
      <c r="O73" s="54"/>
      <c r="P73" s="47"/>
      <c r="Q73" s="47"/>
      <c r="R73" s="47"/>
    </row>
    <row r="74" spans="3:18" ht="39.9" customHeight="1" x14ac:dyDescent="0.25">
      <c r="C74" s="64" t="e" vm="4">
        <v>#VALUE!</v>
      </c>
      <c r="D74" s="54"/>
      <c r="E74" s="588" t="s">
        <v>811</v>
      </c>
      <c r="F74" s="588"/>
      <c r="G74" s="588"/>
      <c r="H74" s="588"/>
      <c r="I74" s="588"/>
      <c r="J74" s="588"/>
      <c r="K74" s="588"/>
      <c r="L74" s="588"/>
      <c r="M74" s="588"/>
      <c r="N74" s="588"/>
      <c r="O74" s="54"/>
      <c r="P74" s="47"/>
      <c r="Q74" s="47"/>
      <c r="R74" s="47"/>
    </row>
    <row r="75" spans="3:18" ht="14.1" customHeight="1" x14ac:dyDescent="0.25">
      <c r="C75" s="64"/>
      <c r="D75" s="54"/>
      <c r="E75" s="54"/>
      <c r="F75" s="54"/>
      <c r="G75" s="54"/>
      <c r="H75" s="54"/>
      <c r="I75" s="54"/>
      <c r="J75" s="54"/>
      <c r="K75" s="54"/>
      <c r="L75" s="54"/>
      <c r="M75" s="54"/>
      <c r="N75" s="54"/>
      <c r="O75" s="54"/>
      <c r="P75" s="47"/>
      <c r="Q75" s="47"/>
      <c r="R75" s="47"/>
    </row>
    <row r="76" spans="3:18" ht="39.9" customHeight="1" x14ac:dyDescent="0.25">
      <c r="C76" s="64" t="e" vm="5">
        <v>#VALUE!</v>
      </c>
      <c r="D76" s="54"/>
      <c r="E76" s="588" t="s">
        <v>812</v>
      </c>
      <c r="F76" s="588"/>
      <c r="G76" s="588"/>
      <c r="H76" s="588"/>
      <c r="I76" s="588"/>
      <c r="J76" s="588"/>
      <c r="K76" s="588"/>
      <c r="L76" s="588"/>
      <c r="M76" s="588"/>
      <c r="N76" s="588"/>
      <c r="O76" s="54"/>
      <c r="P76" s="47"/>
      <c r="Q76" s="47"/>
      <c r="R76" s="47"/>
    </row>
    <row r="77" spans="3:18" ht="14.1" customHeight="1" x14ac:dyDescent="0.25">
      <c r="C77" s="64"/>
      <c r="D77" s="54"/>
      <c r="E77" s="54"/>
      <c r="F77" s="54"/>
      <c r="G77" s="54"/>
      <c r="H77" s="54"/>
      <c r="I77" s="54"/>
      <c r="J77" s="54"/>
      <c r="K77" s="54"/>
      <c r="L77" s="54"/>
      <c r="M77" s="54"/>
      <c r="N77" s="54"/>
      <c r="O77" s="54"/>
      <c r="P77" s="47"/>
      <c r="Q77" s="47"/>
      <c r="R77" s="47"/>
    </row>
    <row r="78" spans="3:18" ht="20.100000000000001" customHeight="1" x14ac:dyDescent="0.25"/>
    <row r="79" spans="3:18" ht="20.100000000000001" customHeight="1" x14ac:dyDescent="0.3">
      <c r="C79" s="611" t="s">
        <v>490</v>
      </c>
      <c r="D79" s="611"/>
      <c r="E79" s="611"/>
      <c r="F79" s="611"/>
      <c r="G79" s="611"/>
      <c r="H79" s="611"/>
      <c r="I79" s="611"/>
      <c r="J79" s="611"/>
      <c r="K79" s="611"/>
      <c r="L79" s="611"/>
      <c r="M79" s="611"/>
      <c r="N79" s="611"/>
      <c r="O79" s="611"/>
      <c r="P79" s="65"/>
      <c r="Q79" s="65"/>
      <c r="R79" s="65"/>
    </row>
    <row r="80" spans="3:18" ht="14.1" customHeight="1" x14ac:dyDescent="0.3">
      <c r="C80" s="66"/>
      <c r="D80" s="67"/>
      <c r="E80" s="67"/>
      <c r="F80" s="67"/>
      <c r="G80" s="67"/>
      <c r="H80" s="67"/>
      <c r="I80" s="67"/>
      <c r="J80" s="67"/>
      <c r="K80" s="67"/>
      <c r="L80" s="67"/>
      <c r="M80" s="67"/>
      <c r="N80" s="67"/>
      <c r="O80" s="67"/>
      <c r="P80" s="65"/>
      <c r="Q80" s="65"/>
      <c r="R80" s="65"/>
    </row>
    <row r="81" spans="3:18" ht="39.9" customHeight="1" x14ac:dyDescent="0.3">
      <c r="C81" s="68" t="e" vm="6">
        <v>#VALUE!</v>
      </c>
      <c r="D81" s="54"/>
      <c r="E81" s="588" t="s">
        <v>813</v>
      </c>
      <c r="F81" s="588"/>
      <c r="G81" s="588"/>
      <c r="H81" s="588"/>
      <c r="I81" s="588"/>
      <c r="J81" s="588"/>
      <c r="K81" s="588"/>
      <c r="L81" s="588"/>
      <c r="M81" s="588"/>
      <c r="N81" s="588"/>
      <c r="O81" s="54"/>
      <c r="P81" s="47"/>
      <c r="Q81" s="47"/>
      <c r="R81" s="47"/>
    </row>
    <row r="82" spans="3:18" ht="14.1" customHeight="1" x14ac:dyDescent="0.3">
      <c r="C82" s="68"/>
      <c r="D82" s="54"/>
      <c r="E82" s="54"/>
      <c r="F82" s="54"/>
      <c r="G82" s="54"/>
      <c r="H82" s="54"/>
      <c r="I82" s="54"/>
      <c r="J82" s="54"/>
      <c r="K82" s="54"/>
      <c r="L82" s="54"/>
      <c r="M82" s="54"/>
      <c r="N82" s="54"/>
      <c r="O82" s="54"/>
      <c r="P82" s="47"/>
      <c r="Q82" s="47"/>
      <c r="R82" s="47"/>
    </row>
    <row r="83" spans="3:18" ht="39.9" customHeight="1" x14ac:dyDescent="0.3">
      <c r="C83" s="68" t="e" vm="7">
        <v>#VALUE!</v>
      </c>
      <c r="D83" s="54"/>
      <c r="E83" s="588" t="s">
        <v>814</v>
      </c>
      <c r="F83" s="588"/>
      <c r="G83" s="588"/>
      <c r="H83" s="588"/>
      <c r="I83" s="588"/>
      <c r="J83" s="588"/>
      <c r="K83" s="588"/>
      <c r="L83" s="588"/>
      <c r="M83" s="588"/>
      <c r="N83" s="588"/>
      <c r="O83" s="54"/>
      <c r="P83" s="47"/>
      <c r="Q83" s="47"/>
      <c r="R83" s="47"/>
    </row>
    <row r="84" spans="3:18" ht="14.1" customHeight="1" x14ac:dyDescent="0.3">
      <c r="C84" s="68"/>
      <c r="D84" s="54"/>
      <c r="E84" s="54"/>
      <c r="F84" s="54"/>
      <c r="G84" s="54"/>
      <c r="H84" s="54"/>
      <c r="I84" s="54"/>
      <c r="J84" s="54"/>
      <c r="K84" s="54"/>
      <c r="L84" s="54"/>
      <c r="M84" s="54"/>
      <c r="N84" s="54"/>
      <c r="O84" s="54"/>
      <c r="P84" s="47"/>
      <c r="Q84" s="47"/>
      <c r="R84" s="47"/>
    </row>
    <row r="85" spans="3:18" ht="39.9" customHeight="1" x14ac:dyDescent="0.3">
      <c r="C85" s="68" t="e" vm="8">
        <v>#VALUE!</v>
      </c>
      <c r="D85" s="54"/>
      <c r="E85" s="588" t="s">
        <v>815</v>
      </c>
      <c r="F85" s="588"/>
      <c r="G85" s="588"/>
      <c r="H85" s="588"/>
      <c r="I85" s="588"/>
      <c r="J85" s="588"/>
      <c r="K85" s="588"/>
      <c r="L85" s="588"/>
      <c r="M85" s="588"/>
      <c r="N85" s="588"/>
      <c r="O85" s="54"/>
      <c r="P85" s="47"/>
      <c r="Q85" s="47"/>
      <c r="R85" s="47"/>
    </row>
    <row r="86" spans="3:18" ht="14.1" customHeight="1" x14ac:dyDescent="0.3">
      <c r="C86" s="68"/>
      <c r="D86" s="54"/>
      <c r="E86" s="54"/>
      <c r="F86" s="54"/>
      <c r="G86" s="54"/>
      <c r="H86" s="54"/>
      <c r="I86" s="54"/>
      <c r="J86" s="54"/>
      <c r="K86" s="54"/>
      <c r="L86" s="54"/>
      <c r="M86" s="54"/>
      <c r="N86" s="54"/>
      <c r="O86" s="54"/>
      <c r="P86" s="47"/>
      <c r="Q86" s="47"/>
      <c r="R86" s="47"/>
    </row>
    <row r="87" spans="3:18" ht="39.9" customHeight="1" x14ac:dyDescent="0.3">
      <c r="C87" s="68" t="e" vm="9">
        <v>#VALUE!</v>
      </c>
      <c r="D87" s="54"/>
      <c r="E87" s="588" t="s">
        <v>816</v>
      </c>
      <c r="F87" s="588"/>
      <c r="G87" s="588"/>
      <c r="H87" s="588"/>
      <c r="I87" s="588"/>
      <c r="J87" s="588"/>
      <c r="K87" s="588"/>
      <c r="L87" s="588"/>
      <c r="M87" s="588"/>
      <c r="N87" s="588"/>
      <c r="O87" s="54"/>
      <c r="P87" s="47"/>
      <c r="Q87" s="47"/>
      <c r="R87" s="47"/>
    </row>
    <row r="88" spans="3:18" ht="14.1" customHeight="1" x14ac:dyDescent="0.3">
      <c r="C88" s="68"/>
      <c r="D88" s="54"/>
      <c r="E88" s="54"/>
      <c r="F88" s="54"/>
      <c r="G88" s="54"/>
      <c r="H88" s="54"/>
      <c r="I88" s="54"/>
      <c r="J88" s="54"/>
      <c r="K88" s="54"/>
      <c r="L88" s="54"/>
      <c r="M88" s="54"/>
      <c r="N88" s="54"/>
      <c r="O88" s="54"/>
      <c r="P88" s="47"/>
      <c r="Q88" s="47"/>
      <c r="R88" s="47"/>
    </row>
    <row r="89" spans="3:18" ht="20.100000000000001" customHeight="1" x14ac:dyDescent="0.25">
      <c r="C89" s="47"/>
    </row>
    <row r="90" spans="3:18" ht="20.100000000000001" customHeight="1" x14ac:dyDescent="0.3">
      <c r="C90" s="612" t="s">
        <v>489</v>
      </c>
      <c r="D90" s="612"/>
      <c r="E90" s="612"/>
      <c r="F90" s="612"/>
      <c r="G90" s="612"/>
      <c r="H90" s="612"/>
      <c r="I90" s="612"/>
      <c r="J90" s="612"/>
      <c r="K90" s="612"/>
      <c r="L90" s="612"/>
      <c r="M90" s="612"/>
      <c r="N90" s="612"/>
      <c r="O90" s="612"/>
      <c r="P90" s="65"/>
      <c r="Q90" s="65"/>
      <c r="R90" s="65"/>
    </row>
    <row r="91" spans="3:18" ht="14.1" customHeight="1" x14ac:dyDescent="0.3">
      <c r="C91" s="69"/>
      <c r="D91" s="51"/>
      <c r="E91" s="51"/>
      <c r="F91" s="51"/>
      <c r="G91" s="51"/>
      <c r="H91" s="51"/>
      <c r="I91" s="51"/>
      <c r="J91" s="51"/>
      <c r="K91" s="51"/>
      <c r="L91" s="51"/>
      <c r="M91" s="51"/>
      <c r="N91" s="51"/>
      <c r="O91" s="51"/>
      <c r="P91" s="65"/>
      <c r="Q91" s="65"/>
      <c r="R91" s="65"/>
    </row>
    <row r="92" spans="3:18" ht="39.9" customHeight="1" x14ac:dyDescent="0.3">
      <c r="C92" s="70" t="e" vm="10">
        <v>#VALUE!</v>
      </c>
      <c r="D92" s="54"/>
      <c r="E92" s="588" t="s">
        <v>817</v>
      </c>
      <c r="F92" s="588"/>
      <c r="G92" s="588"/>
      <c r="H92" s="588"/>
      <c r="I92" s="588"/>
      <c r="J92" s="588"/>
      <c r="K92" s="588"/>
      <c r="L92" s="588"/>
      <c r="M92" s="588"/>
      <c r="N92" s="588"/>
      <c r="O92" s="54"/>
      <c r="P92" s="65"/>
      <c r="Q92" s="65"/>
      <c r="R92" s="65"/>
    </row>
    <row r="93" spans="3:18" ht="14.1" customHeight="1" x14ac:dyDescent="0.3">
      <c r="C93" s="69"/>
      <c r="D93" s="54"/>
      <c r="E93" s="54"/>
      <c r="F93" s="54"/>
      <c r="G93" s="54"/>
      <c r="H93" s="54"/>
      <c r="I93" s="54"/>
      <c r="J93" s="54"/>
      <c r="K93" s="54"/>
      <c r="L93" s="54"/>
      <c r="M93" s="54"/>
      <c r="N93" s="54"/>
      <c r="O93" s="54"/>
      <c r="P93" s="65"/>
      <c r="Q93" s="65"/>
      <c r="R93" s="65"/>
    </row>
    <row r="94" spans="3:18" ht="39.9" customHeight="1" x14ac:dyDescent="0.3">
      <c r="C94" s="69" t="e" vm="11">
        <v>#VALUE!</v>
      </c>
      <c r="D94" s="51"/>
      <c r="E94" s="588" t="s">
        <v>818</v>
      </c>
      <c r="F94" s="588"/>
      <c r="G94" s="588"/>
      <c r="H94" s="588"/>
      <c r="I94" s="588"/>
      <c r="J94" s="588"/>
      <c r="K94" s="588"/>
      <c r="L94" s="588"/>
      <c r="M94" s="588"/>
      <c r="N94" s="588"/>
      <c r="O94" s="51"/>
      <c r="P94" s="65"/>
      <c r="Q94" s="65"/>
      <c r="R94" s="65"/>
    </row>
    <row r="95" spans="3:18" ht="14.1" customHeight="1" x14ac:dyDescent="0.25">
      <c r="C95" s="69"/>
      <c r="D95" s="54"/>
      <c r="E95" s="52"/>
      <c r="F95" s="52"/>
      <c r="G95" s="52"/>
      <c r="H95" s="52"/>
      <c r="I95" s="52"/>
      <c r="J95" s="52"/>
      <c r="K95" s="52"/>
      <c r="L95" s="52"/>
      <c r="M95" s="52"/>
      <c r="N95" s="52"/>
      <c r="O95" s="54"/>
      <c r="P95" s="47"/>
      <c r="Q95" s="47"/>
      <c r="R95" s="47"/>
    </row>
    <row r="96" spans="3:18" ht="39.9" customHeight="1" x14ac:dyDescent="0.25">
      <c r="C96" s="69" t="e" vm="12">
        <v>#VALUE!</v>
      </c>
      <c r="D96" s="54"/>
      <c r="E96" s="587" t="s">
        <v>819</v>
      </c>
      <c r="F96" s="588"/>
      <c r="G96" s="588"/>
      <c r="H96" s="588"/>
      <c r="I96" s="588"/>
      <c r="J96" s="588"/>
      <c r="K96" s="588"/>
      <c r="L96" s="588"/>
      <c r="M96" s="588"/>
      <c r="N96" s="588"/>
      <c r="O96" s="54"/>
      <c r="P96" s="47"/>
      <c r="Q96" s="47"/>
      <c r="R96" s="47"/>
    </row>
    <row r="97" spans="3:18" ht="14.1" customHeight="1" x14ac:dyDescent="0.25">
      <c r="C97" s="69"/>
      <c r="D97" s="54"/>
      <c r="E97" s="54"/>
      <c r="F97" s="54"/>
      <c r="G97" s="54"/>
      <c r="H97" s="54"/>
      <c r="I97" s="54"/>
      <c r="J97" s="54"/>
      <c r="K97" s="54"/>
      <c r="L97" s="54"/>
      <c r="M97" s="54"/>
      <c r="N97" s="54"/>
      <c r="O97" s="54"/>
      <c r="P97" s="47"/>
      <c r="Q97" s="47"/>
      <c r="R97" s="47"/>
    </row>
    <row r="99" spans="3:18" ht="20.100000000000001" customHeight="1" x14ac:dyDescent="0.25"/>
    <row r="100" spans="3:18" ht="20.100000000000001" customHeight="1" x14ac:dyDescent="0.25">
      <c r="C100" s="43" t="s">
        <v>514</v>
      </c>
    </row>
    <row r="101" spans="3:18" ht="14.1" customHeight="1" x14ac:dyDescent="0.25">
      <c r="C101" s="43"/>
    </row>
    <row r="102" spans="3:18" ht="20.100000000000001" customHeight="1" x14ac:dyDescent="0.25">
      <c r="C102" s="52"/>
      <c r="D102" s="52"/>
      <c r="E102" s="52"/>
      <c r="F102" s="52"/>
      <c r="G102" s="52"/>
      <c r="H102" s="52"/>
      <c r="I102" s="52"/>
      <c r="J102" s="52"/>
      <c r="K102" s="52"/>
      <c r="L102" s="52"/>
      <c r="M102" s="52"/>
      <c r="N102" s="52"/>
      <c r="O102" s="52"/>
    </row>
    <row r="103" spans="3:18" ht="20.100000000000001" customHeight="1" x14ac:dyDescent="0.3">
      <c r="C103" s="71"/>
      <c r="D103" s="586" t="s">
        <v>3</v>
      </c>
      <c r="E103" s="586"/>
      <c r="F103" s="586"/>
      <c r="G103" s="586"/>
      <c r="H103" s="586"/>
      <c r="I103" s="586"/>
      <c r="J103" s="71"/>
      <c r="K103" s="610" t="s">
        <v>50</v>
      </c>
      <c r="L103" s="610"/>
      <c r="M103" s="610"/>
      <c r="N103" s="610"/>
      <c r="O103" s="71"/>
      <c r="P103" s="65"/>
      <c r="Q103" s="65"/>
      <c r="R103" s="65"/>
    </row>
    <row r="104" spans="3:18" ht="20.100000000000001" customHeight="1" x14ac:dyDescent="0.3">
      <c r="C104" s="71"/>
      <c r="D104" s="586"/>
      <c r="E104" s="586"/>
      <c r="F104" s="586"/>
      <c r="G104" s="586"/>
      <c r="H104" s="586"/>
      <c r="I104" s="586"/>
      <c r="J104" s="71"/>
      <c r="K104" s="610"/>
      <c r="L104" s="610"/>
      <c r="M104" s="610"/>
      <c r="N104" s="610"/>
      <c r="O104" s="71"/>
      <c r="P104" s="65"/>
      <c r="Q104" s="65"/>
      <c r="R104" s="65"/>
    </row>
    <row r="105" spans="3:18" ht="20.100000000000001" customHeight="1" x14ac:dyDescent="0.25">
      <c r="C105" s="52"/>
      <c r="D105" s="586"/>
      <c r="E105" s="586"/>
      <c r="F105" s="586"/>
      <c r="G105" s="586"/>
      <c r="H105" s="586"/>
      <c r="I105" s="586"/>
      <c r="J105" s="52"/>
      <c r="K105" s="52"/>
      <c r="L105" s="52"/>
      <c r="M105" s="52"/>
      <c r="N105" s="52"/>
      <c r="O105" s="52"/>
    </row>
    <row r="106" spans="3:18" ht="20.100000000000001" customHeight="1" x14ac:dyDescent="0.25">
      <c r="C106" s="52"/>
      <c r="D106" s="72" t="s">
        <v>820</v>
      </c>
      <c r="E106" s="52"/>
      <c r="F106" s="72"/>
      <c r="G106" s="72"/>
      <c r="H106" s="72"/>
      <c r="I106" s="72"/>
      <c r="J106" s="72"/>
      <c r="K106" s="72"/>
      <c r="L106" s="72"/>
      <c r="M106" s="72"/>
      <c r="N106" s="72"/>
      <c r="O106" s="73"/>
      <c r="P106" s="74"/>
      <c r="Q106" s="74"/>
      <c r="R106" s="74"/>
    </row>
    <row r="107" spans="3:18" ht="14.1" customHeight="1" x14ac:dyDescent="0.25">
      <c r="C107" s="75"/>
      <c r="D107" s="76"/>
      <c r="E107" s="52"/>
      <c r="F107" s="76"/>
      <c r="G107" s="76"/>
      <c r="H107" s="76"/>
      <c r="I107" s="76"/>
      <c r="J107" s="76"/>
      <c r="K107" s="76"/>
      <c r="L107" s="76"/>
      <c r="M107" s="76"/>
      <c r="N107" s="76"/>
      <c r="O107" s="73"/>
      <c r="P107" s="74"/>
      <c r="Q107" s="74"/>
      <c r="R107" s="74"/>
    </row>
    <row r="108" spans="3:18" ht="20.100000000000001" customHeight="1" x14ac:dyDescent="0.3">
      <c r="C108" s="75"/>
      <c r="D108" s="584" t="s">
        <v>821</v>
      </c>
      <c r="E108" s="584"/>
      <c r="F108" s="584"/>
      <c r="G108" s="584"/>
      <c r="H108" s="584"/>
      <c r="I108" s="584"/>
      <c r="J108" s="584"/>
      <c r="K108" s="584"/>
      <c r="L108" s="584"/>
      <c r="M108" s="584"/>
      <c r="N108" s="584"/>
      <c r="O108" s="77"/>
      <c r="P108" s="59"/>
      <c r="Q108" s="78"/>
      <c r="R108" s="78"/>
    </row>
    <row r="109" spans="3:18" ht="14.1" customHeight="1" x14ac:dyDescent="0.3">
      <c r="C109" s="75"/>
      <c r="D109" s="584"/>
      <c r="E109" s="584"/>
      <c r="F109" s="584"/>
      <c r="G109" s="584"/>
      <c r="H109" s="584"/>
      <c r="I109" s="584"/>
      <c r="J109" s="584"/>
      <c r="K109" s="584"/>
      <c r="L109" s="584"/>
      <c r="M109" s="584"/>
      <c r="N109" s="584"/>
      <c r="O109" s="77"/>
      <c r="P109" s="59"/>
      <c r="Q109" s="78"/>
      <c r="R109" s="78"/>
    </row>
    <row r="110" spans="3:18" ht="14.1" customHeight="1" x14ac:dyDescent="0.3">
      <c r="C110" s="75"/>
      <c r="D110" s="71"/>
      <c r="E110" s="71"/>
      <c r="F110" s="71"/>
      <c r="G110" s="71"/>
      <c r="H110" s="71"/>
      <c r="I110" s="71"/>
      <c r="J110" s="71"/>
      <c r="K110" s="71"/>
      <c r="L110" s="71"/>
      <c r="M110" s="71"/>
      <c r="N110" s="71"/>
      <c r="O110" s="77"/>
      <c r="P110" s="59"/>
      <c r="Q110" s="78"/>
      <c r="R110" s="78"/>
    </row>
    <row r="111" spans="3:18" ht="14.1" customHeight="1" x14ac:dyDescent="0.25">
      <c r="C111" s="75"/>
      <c r="D111" s="588" t="s">
        <v>822</v>
      </c>
      <c r="E111" s="588"/>
      <c r="F111" s="588"/>
      <c r="G111" s="588"/>
      <c r="H111" s="588"/>
      <c r="I111" s="588"/>
      <c r="J111" s="588"/>
      <c r="K111" s="588"/>
      <c r="L111" s="588"/>
      <c r="M111" s="588"/>
      <c r="N111" s="588"/>
      <c r="O111" s="79"/>
      <c r="P111" s="80"/>
      <c r="Q111" s="78"/>
      <c r="R111" s="78"/>
    </row>
    <row r="112" spans="3:18" ht="20.100000000000001" customHeight="1" x14ac:dyDescent="0.3">
      <c r="C112" s="75"/>
      <c r="D112" s="588"/>
      <c r="E112" s="588"/>
      <c r="F112" s="588"/>
      <c r="G112" s="588"/>
      <c r="H112" s="588"/>
      <c r="I112" s="588"/>
      <c r="J112" s="588"/>
      <c r="K112" s="588"/>
      <c r="L112" s="588"/>
      <c r="M112" s="588"/>
      <c r="N112" s="588"/>
      <c r="O112" s="79"/>
      <c r="P112" s="80"/>
      <c r="Q112" s="60"/>
      <c r="R112" s="60"/>
    </row>
    <row r="113" spans="3:18" ht="14.1" customHeight="1" x14ac:dyDescent="0.25">
      <c r="C113" s="81"/>
      <c r="D113" s="588"/>
      <c r="E113" s="588"/>
      <c r="F113" s="588"/>
      <c r="G113" s="588"/>
      <c r="H113" s="588"/>
      <c r="I113" s="588"/>
      <c r="J113" s="588"/>
      <c r="K113" s="588"/>
      <c r="L113" s="588"/>
      <c r="M113" s="588"/>
      <c r="N113" s="588"/>
      <c r="O113" s="79"/>
      <c r="P113" s="80"/>
      <c r="Q113" s="74"/>
      <c r="R113" s="74"/>
    </row>
    <row r="114" spans="3:18" ht="14.1" customHeight="1" x14ac:dyDescent="0.25">
      <c r="C114" s="75"/>
      <c r="D114" s="73"/>
      <c r="E114" s="52"/>
      <c r="F114" s="73"/>
      <c r="G114" s="73"/>
      <c r="H114" s="73"/>
      <c r="I114" s="73"/>
      <c r="J114" s="73"/>
      <c r="K114" s="73"/>
      <c r="L114" s="73"/>
      <c r="M114" s="73"/>
      <c r="N114" s="73"/>
      <c r="O114" s="79"/>
      <c r="P114" s="80"/>
      <c r="Q114" s="74"/>
      <c r="R114" s="74"/>
    </row>
    <row r="115" spans="3:18" ht="20.100000000000001" customHeight="1" x14ac:dyDescent="0.25">
      <c r="C115" s="81"/>
      <c r="D115" s="589" t="s">
        <v>823</v>
      </c>
      <c r="E115" s="589"/>
      <c r="F115" s="589"/>
      <c r="G115" s="589"/>
      <c r="H115" s="589"/>
      <c r="I115" s="589"/>
      <c r="J115" s="589"/>
      <c r="K115" s="589"/>
      <c r="L115" s="589"/>
      <c r="M115" s="589"/>
      <c r="N115" s="589"/>
      <c r="O115" s="79"/>
      <c r="P115" s="80"/>
      <c r="Q115" s="74"/>
      <c r="R115" s="74"/>
    </row>
    <row r="116" spans="3:18" ht="20.100000000000001" customHeight="1" x14ac:dyDescent="0.25">
      <c r="C116" s="81"/>
      <c r="D116" s="589"/>
      <c r="E116" s="589"/>
      <c r="F116" s="589"/>
      <c r="G116" s="589"/>
      <c r="H116" s="589"/>
      <c r="I116" s="589"/>
      <c r="J116" s="589"/>
      <c r="K116" s="589"/>
      <c r="L116" s="589"/>
      <c r="M116" s="589"/>
      <c r="N116" s="589"/>
      <c r="O116" s="79"/>
      <c r="P116" s="80"/>
      <c r="Q116" s="74"/>
      <c r="R116" s="74"/>
    </row>
    <row r="117" spans="3:18" ht="14.1" customHeight="1" x14ac:dyDescent="0.25">
      <c r="C117" s="81"/>
      <c r="D117" s="52"/>
      <c r="E117" s="52"/>
      <c r="F117" s="52"/>
      <c r="G117" s="52"/>
      <c r="H117" s="52"/>
      <c r="I117" s="52"/>
      <c r="J117" s="52"/>
      <c r="K117" s="52"/>
      <c r="L117" s="52"/>
      <c r="M117" s="52"/>
      <c r="N117" s="52"/>
      <c r="O117" s="79"/>
      <c r="P117" s="80"/>
      <c r="Q117" s="74"/>
      <c r="R117" s="74"/>
    </row>
    <row r="118" spans="3:18" ht="20.100000000000001" customHeight="1" x14ac:dyDescent="0.3">
      <c r="C118" s="81"/>
      <c r="D118" s="584" t="s">
        <v>824</v>
      </c>
      <c r="E118" s="584"/>
      <c r="F118" s="584"/>
      <c r="G118" s="584"/>
      <c r="H118" s="584"/>
      <c r="I118" s="584"/>
      <c r="J118" s="584"/>
      <c r="K118" s="584"/>
      <c r="L118" s="584"/>
      <c r="M118" s="584"/>
      <c r="N118" s="584"/>
      <c r="O118" s="82"/>
      <c r="P118" s="83"/>
      <c r="Q118" s="83"/>
      <c r="R118" s="83"/>
    </row>
    <row r="119" spans="3:18" ht="20.100000000000001" customHeight="1" x14ac:dyDescent="0.25">
      <c r="C119" s="81"/>
      <c r="D119" s="584"/>
      <c r="E119" s="584"/>
      <c r="F119" s="584"/>
      <c r="G119" s="584"/>
      <c r="H119" s="584"/>
      <c r="I119" s="584"/>
      <c r="J119" s="584"/>
      <c r="K119" s="584"/>
      <c r="L119" s="584"/>
      <c r="M119" s="584"/>
      <c r="N119" s="584"/>
      <c r="O119" s="52"/>
    </row>
    <row r="120" spans="3:18" ht="14.1" customHeight="1" x14ac:dyDescent="0.25">
      <c r="C120" s="75"/>
      <c r="D120" s="52"/>
      <c r="E120" s="54"/>
      <c r="F120" s="54"/>
      <c r="G120" s="54"/>
      <c r="H120" s="54"/>
      <c r="I120" s="54"/>
      <c r="J120" s="54"/>
      <c r="K120" s="54"/>
      <c r="L120" s="54"/>
      <c r="M120" s="54"/>
      <c r="N120" s="54"/>
      <c r="O120" s="52"/>
    </row>
    <row r="121" spans="3:18" ht="14.25" customHeight="1" x14ac:dyDescent="0.25">
      <c r="C121" s="71"/>
      <c r="D121" s="584" t="s">
        <v>4</v>
      </c>
      <c r="E121" s="584"/>
      <c r="F121" s="584"/>
      <c r="G121" s="584"/>
      <c r="H121" s="584"/>
      <c r="I121" s="584"/>
      <c r="J121" s="584"/>
      <c r="K121" s="71"/>
      <c r="L121" s="71"/>
      <c r="M121" s="71"/>
      <c r="N121" s="71"/>
      <c r="O121" s="71"/>
      <c r="P121" s="80"/>
      <c r="Q121" s="74"/>
      <c r="R121" s="74"/>
    </row>
    <row r="122" spans="3:18" hidden="1" x14ac:dyDescent="0.25">
      <c r="C122" s="71"/>
      <c r="D122" s="584"/>
      <c r="E122" s="584"/>
      <c r="F122" s="584"/>
      <c r="G122" s="584"/>
      <c r="H122" s="584"/>
      <c r="I122" s="584"/>
      <c r="J122" s="584"/>
      <c r="K122" s="71"/>
      <c r="L122" s="71"/>
      <c r="M122" s="71"/>
      <c r="N122" s="71"/>
      <c r="O122" s="71"/>
      <c r="P122" s="80"/>
      <c r="Q122" s="74"/>
      <c r="R122" s="74"/>
    </row>
    <row r="123" spans="3:18" hidden="1" x14ac:dyDescent="0.25">
      <c r="C123" s="71"/>
      <c r="D123" s="584"/>
      <c r="E123" s="584"/>
      <c r="F123" s="584"/>
      <c r="G123" s="584"/>
      <c r="H123" s="584"/>
      <c r="I123" s="584"/>
      <c r="J123" s="584"/>
      <c r="K123" s="71"/>
      <c r="L123" s="71"/>
      <c r="M123" s="71"/>
      <c r="N123" s="71"/>
      <c r="O123" s="71"/>
      <c r="P123" s="80"/>
      <c r="Q123" s="74"/>
      <c r="R123" s="74"/>
    </row>
    <row r="124" spans="3:18" hidden="1" x14ac:dyDescent="0.25">
      <c r="C124" s="71"/>
      <c r="D124" s="584"/>
      <c r="E124" s="584"/>
      <c r="F124" s="584"/>
      <c r="G124" s="584"/>
      <c r="H124" s="584"/>
      <c r="I124" s="584"/>
      <c r="J124" s="584"/>
      <c r="K124" s="71"/>
      <c r="L124" s="71"/>
      <c r="M124" s="71"/>
      <c r="N124" s="71"/>
      <c r="O124" s="71"/>
      <c r="P124" s="80"/>
      <c r="Q124" s="74"/>
      <c r="R124" s="74"/>
    </row>
    <row r="125" spans="3:18" hidden="1" x14ac:dyDescent="0.25">
      <c r="C125" s="52"/>
      <c r="D125" s="584"/>
      <c r="E125" s="584"/>
      <c r="F125" s="584"/>
      <c r="G125" s="584"/>
      <c r="H125" s="584"/>
      <c r="I125" s="584"/>
      <c r="J125" s="584"/>
      <c r="K125" s="52"/>
      <c r="L125" s="52"/>
      <c r="M125" s="52"/>
      <c r="N125" s="52"/>
      <c r="O125" s="52"/>
    </row>
    <row r="126" spans="3:18" hidden="1" x14ac:dyDescent="0.25">
      <c r="C126" s="52"/>
      <c r="D126" s="71"/>
      <c r="E126" s="71"/>
      <c r="F126" s="71"/>
      <c r="G126" s="71"/>
      <c r="H126" s="71"/>
      <c r="I126" s="71"/>
      <c r="J126" s="71"/>
      <c r="K126" s="52"/>
      <c r="L126" s="52"/>
      <c r="M126" s="52"/>
      <c r="N126" s="52"/>
      <c r="O126" s="52"/>
    </row>
    <row r="127" spans="3:18" s="87" customFormat="1" ht="20.100000000000001" customHeight="1" x14ac:dyDescent="0.3">
      <c r="C127" s="71"/>
      <c r="D127" s="586" t="s">
        <v>825</v>
      </c>
      <c r="E127" s="586"/>
      <c r="F127" s="586"/>
      <c r="G127" s="586"/>
      <c r="H127" s="586"/>
      <c r="I127" s="586"/>
      <c r="J127" s="71"/>
      <c r="K127" s="84"/>
      <c r="L127" s="614" t="s">
        <v>296</v>
      </c>
      <c r="M127" s="614"/>
      <c r="N127" s="85" t="e" vm="13">
        <v>#VALUE!</v>
      </c>
      <c r="O127" s="86"/>
      <c r="P127" s="80"/>
      <c r="Q127" s="78"/>
      <c r="R127" s="78"/>
    </row>
    <row r="128" spans="3:18" hidden="1" x14ac:dyDescent="0.25">
      <c r="C128" s="71"/>
      <c r="D128" s="586"/>
      <c r="E128" s="586"/>
      <c r="F128" s="586"/>
      <c r="G128" s="586"/>
      <c r="H128" s="586"/>
      <c r="I128" s="586"/>
      <c r="J128" s="71"/>
      <c r="K128" s="52"/>
      <c r="L128" s="71"/>
      <c r="M128" s="86"/>
      <c r="N128" s="86"/>
      <c r="O128" s="86"/>
      <c r="P128" s="80"/>
      <c r="Q128" s="78"/>
      <c r="R128" s="78"/>
    </row>
    <row r="129" spans="3:18" ht="20.100000000000001" customHeight="1" x14ac:dyDescent="0.25">
      <c r="C129" s="71"/>
      <c r="D129" s="586"/>
      <c r="E129" s="586"/>
      <c r="F129" s="586"/>
      <c r="G129" s="586"/>
      <c r="H129" s="586"/>
      <c r="I129" s="586"/>
      <c r="J129" s="71"/>
      <c r="K129" s="585" t="s">
        <v>484</v>
      </c>
      <c r="L129" s="585"/>
      <c r="M129" s="585"/>
      <c r="N129" s="88" t="e" vm="14">
        <v>#VALUE!</v>
      </c>
      <c r="O129" s="52"/>
      <c r="P129" s="80"/>
      <c r="Q129" s="78"/>
      <c r="R129" s="78"/>
    </row>
    <row r="130" spans="3:18" hidden="1" x14ac:dyDescent="0.25">
      <c r="C130" s="71"/>
      <c r="D130" s="586"/>
      <c r="E130" s="586"/>
      <c r="F130" s="586"/>
      <c r="G130" s="586"/>
      <c r="H130" s="586"/>
      <c r="I130" s="586"/>
      <c r="J130" s="71"/>
      <c r="K130" s="52"/>
      <c r="L130" s="71"/>
      <c r="M130" s="86"/>
      <c r="N130" s="86"/>
      <c r="O130" s="86"/>
      <c r="P130" s="80"/>
      <c r="Q130" s="78"/>
      <c r="R130" s="78"/>
    </row>
    <row r="131" spans="3:18" hidden="1" x14ac:dyDescent="0.25">
      <c r="C131" s="71"/>
      <c r="D131" s="586"/>
      <c r="E131" s="586"/>
      <c r="F131" s="586"/>
      <c r="G131" s="586"/>
      <c r="H131" s="586"/>
      <c r="I131" s="586"/>
      <c r="J131" s="71"/>
      <c r="K131" s="52"/>
      <c r="L131" s="71"/>
      <c r="M131" s="86"/>
      <c r="N131" s="86"/>
      <c r="O131" s="86"/>
      <c r="P131" s="80"/>
      <c r="Q131" s="78"/>
      <c r="R131" s="78"/>
    </row>
    <row r="132" spans="3:18" hidden="1" x14ac:dyDescent="0.25">
      <c r="C132" s="71"/>
      <c r="D132" s="586"/>
      <c r="E132" s="586"/>
      <c r="F132" s="586"/>
      <c r="G132" s="586"/>
      <c r="H132" s="586"/>
      <c r="I132" s="586"/>
      <c r="J132" s="71"/>
      <c r="K132" s="52"/>
      <c r="L132" s="71"/>
      <c r="M132" s="86"/>
      <c r="N132" s="86"/>
      <c r="O132" s="86"/>
      <c r="P132" s="80"/>
      <c r="Q132" s="78"/>
      <c r="R132" s="78"/>
    </row>
    <row r="133" spans="3:18" ht="74.400000000000006" customHeight="1" x14ac:dyDescent="0.25">
      <c r="C133" s="71"/>
      <c r="D133" s="586"/>
      <c r="E133" s="586"/>
      <c r="F133" s="586"/>
      <c r="G133" s="586"/>
      <c r="H133" s="586"/>
      <c r="I133" s="586"/>
      <c r="J133" s="71"/>
      <c r="K133" s="52"/>
      <c r="L133" s="52"/>
      <c r="M133" s="52"/>
      <c r="N133" s="52"/>
      <c r="O133" s="52"/>
      <c r="P133" s="80"/>
      <c r="Q133" s="78"/>
      <c r="R133" s="78"/>
    </row>
    <row r="134" spans="3:18" ht="26.4" hidden="1" x14ac:dyDescent="0.25">
      <c r="C134" s="71"/>
      <c r="D134" s="71"/>
      <c r="E134" s="71"/>
      <c r="F134" s="71"/>
      <c r="G134" s="71"/>
      <c r="H134" s="71"/>
      <c r="I134" s="71"/>
      <c r="J134" s="71"/>
      <c r="K134" s="71"/>
      <c r="L134" s="79"/>
      <c r="M134" s="79"/>
      <c r="N134" s="79"/>
      <c r="O134" s="79"/>
      <c r="P134" s="80"/>
      <c r="Q134" s="78"/>
      <c r="R134" s="78"/>
    </row>
    <row r="135" spans="3:18" ht="20.100000000000001" customHeight="1" x14ac:dyDescent="0.25">
      <c r="C135" s="45"/>
      <c r="D135" s="45"/>
      <c r="E135" s="45"/>
      <c r="F135" s="45"/>
      <c r="G135" s="45"/>
      <c r="H135" s="45"/>
      <c r="I135" s="45"/>
      <c r="J135" s="45"/>
      <c r="K135" s="45"/>
      <c r="L135" s="80"/>
      <c r="M135" s="80"/>
      <c r="N135" s="80"/>
      <c r="O135" s="80"/>
      <c r="P135" s="80"/>
      <c r="Q135" s="80"/>
      <c r="R135" s="80"/>
    </row>
    <row r="136" spans="3:18" s="47" customFormat="1" ht="20.100000000000001" customHeight="1" x14ac:dyDescent="0.25">
      <c r="C136" s="44" t="s">
        <v>5</v>
      </c>
      <c r="D136" s="44"/>
      <c r="E136" s="44"/>
      <c r="F136" s="44"/>
      <c r="G136" s="44"/>
      <c r="H136" s="44"/>
      <c r="I136" s="44"/>
      <c r="J136" s="44"/>
      <c r="K136" s="44"/>
      <c r="L136" s="44"/>
      <c r="M136" s="44"/>
      <c r="N136" s="44"/>
      <c r="O136" s="44"/>
    </row>
    <row r="137" spans="3:18" s="47" customFormat="1" ht="14.1" customHeight="1" x14ac:dyDescent="0.25">
      <c r="C137" s="89"/>
      <c r="D137" s="89"/>
      <c r="E137" s="89"/>
      <c r="F137" s="89"/>
      <c r="G137" s="89"/>
      <c r="H137" s="89"/>
      <c r="I137" s="89"/>
      <c r="J137" s="89"/>
      <c r="K137" s="89"/>
      <c r="L137" s="89"/>
      <c r="M137" s="89"/>
      <c r="N137" s="89"/>
      <c r="O137" s="89"/>
    </row>
    <row r="138" spans="3:18" ht="20.100000000000001" customHeight="1" x14ac:dyDescent="0.25">
      <c r="C138" s="90"/>
      <c r="D138" s="73"/>
      <c r="E138" s="73"/>
      <c r="F138" s="73"/>
      <c r="G138" s="73"/>
      <c r="H138" s="73"/>
      <c r="I138" s="73"/>
      <c r="J138" s="73"/>
      <c r="K138" s="73"/>
      <c r="L138" s="73"/>
      <c r="M138" s="73"/>
      <c r="N138" s="73"/>
      <c r="O138" s="73"/>
      <c r="P138" s="74"/>
      <c r="Q138" s="74"/>
      <c r="R138" s="74"/>
    </row>
    <row r="139" spans="3:18" ht="20.100000000000001" customHeight="1" x14ac:dyDescent="0.25">
      <c r="C139" s="594" t="e" vm="6">
        <v>#VALUE!</v>
      </c>
      <c r="D139" s="91"/>
      <c r="E139" s="595" t="s">
        <v>826</v>
      </c>
      <c r="F139" s="595"/>
      <c r="G139" s="595"/>
      <c r="H139" s="595"/>
      <c r="I139" s="595"/>
      <c r="J139" s="595"/>
      <c r="K139" s="595"/>
      <c r="L139" s="595"/>
      <c r="M139" s="595"/>
      <c r="N139" s="595"/>
      <c r="O139" s="79"/>
      <c r="P139" s="80"/>
      <c r="Q139" s="80"/>
      <c r="R139" s="80"/>
    </row>
    <row r="140" spans="3:18" ht="20.100000000000001" customHeight="1" x14ac:dyDescent="0.25">
      <c r="C140" s="594"/>
      <c r="D140" s="91"/>
      <c r="E140" s="595"/>
      <c r="F140" s="595"/>
      <c r="G140" s="595"/>
      <c r="H140" s="595"/>
      <c r="I140" s="595"/>
      <c r="J140" s="595"/>
      <c r="K140" s="595"/>
      <c r="L140" s="595"/>
      <c r="M140" s="595"/>
      <c r="N140" s="595"/>
      <c r="O140" s="79"/>
      <c r="P140" s="80"/>
      <c r="Q140" s="80"/>
      <c r="R140" s="80"/>
    </row>
    <row r="141" spans="3:18" ht="20.100000000000001" customHeight="1" x14ac:dyDescent="0.25">
      <c r="C141" s="90"/>
      <c r="D141" s="91"/>
      <c r="E141" s="595"/>
      <c r="F141" s="595"/>
      <c r="G141" s="595"/>
      <c r="H141" s="595"/>
      <c r="I141" s="595"/>
      <c r="J141" s="595"/>
      <c r="K141" s="595"/>
      <c r="L141" s="595"/>
      <c r="M141" s="595"/>
      <c r="N141" s="595"/>
      <c r="O141" s="79"/>
      <c r="P141" s="80"/>
      <c r="Q141" s="80"/>
      <c r="R141" s="80"/>
    </row>
    <row r="142" spans="3:18" ht="20.100000000000001" customHeight="1" x14ac:dyDescent="0.25">
      <c r="C142" s="90" t="s">
        <v>482</v>
      </c>
      <c r="D142" s="92"/>
      <c r="E142" s="52"/>
      <c r="F142" s="54"/>
      <c r="G142" s="54"/>
      <c r="H142" s="54"/>
      <c r="I142" s="54"/>
      <c r="J142" s="54"/>
      <c r="K142" s="54"/>
      <c r="L142" s="54"/>
      <c r="M142" s="54"/>
      <c r="N142" s="54"/>
      <c r="O142" s="79"/>
      <c r="P142" s="80"/>
      <c r="Q142" s="80"/>
      <c r="R142" s="80"/>
    </row>
    <row r="143" spans="3:18" ht="20.100000000000001" customHeight="1" x14ac:dyDescent="0.25">
      <c r="C143" s="90"/>
      <c r="D143" s="92"/>
      <c r="E143" s="588" t="s">
        <v>827</v>
      </c>
      <c r="F143" s="588"/>
      <c r="G143" s="588"/>
      <c r="H143" s="588"/>
      <c r="I143" s="588"/>
      <c r="J143" s="588"/>
      <c r="K143" s="588"/>
      <c r="L143" s="588"/>
      <c r="M143" s="588"/>
      <c r="N143" s="588"/>
      <c r="O143" s="79"/>
      <c r="P143" s="80"/>
      <c r="Q143" s="80"/>
      <c r="R143" s="80"/>
    </row>
    <row r="144" spans="3:18" ht="20.100000000000001" customHeight="1" x14ac:dyDescent="0.25">
      <c r="C144" s="90"/>
      <c r="D144" s="92"/>
      <c r="E144" s="588"/>
      <c r="F144" s="588"/>
      <c r="G144" s="588"/>
      <c r="H144" s="588"/>
      <c r="I144" s="588"/>
      <c r="J144" s="588"/>
      <c r="K144" s="588"/>
      <c r="L144" s="588"/>
      <c r="M144" s="588"/>
      <c r="N144" s="588"/>
      <c r="O144" s="79"/>
      <c r="P144" s="80"/>
      <c r="Q144" s="80"/>
      <c r="R144" s="80"/>
    </row>
    <row r="145" spans="3:18" ht="20.100000000000001" customHeight="1" x14ac:dyDescent="0.25">
      <c r="C145" s="90"/>
      <c r="D145" s="92"/>
      <c r="E145" s="588"/>
      <c r="F145" s="588"/>
      <c r="G145" s="588"/>
      <c r="H145" s="588"/>
      <c r="I145" s="588"/>
      <c r="J145" s="588"/>
      <c r="K145" s="588"/>
      <c r="L145" s="588"/>
      <c r="M145" s="588"/>
      <c r="N145" s="588"/>
      <c r="O145" s="79"/>
      <c r="P145" s="80"/>
      <c r="Q145" s="80"/>
      <c r="R145" s="80"/>
    </row>
    <row r="146" spans="3:18" ht="20.100000000000001" customHeight="1" x14ac:dyDescent="0.25">
      <c r="C146" s="90"/>
      <c r="D146" s="92"/>
      <c r="E146" s="588"/>
      <c r="F146" s="588"/>
      <c r="G146" s="588"/>
      <c r="H146" s="588"/>
      <c r="I146" s="588"/>
      <c r="J146" s="588"/>
      <c r="K146" s="588"/>
      <c r="L146" s="588"/>
      <c r="M146" s="588"/>
      <c r="N146" s="588"/>
      <c r="O146" s="79"/>
      <c r="P146" s="80"/>
      <c r="Q146" s="80"/>
      <c r="R146" s="80"/>
    </row>
    <row r="147" spans="3:18" ht="20.100000000000001" customHeight="1" x14ac:dyDescent="0.25">
      <c r="C147" s="90"/>
      <c r="D147" s="92"/>
      <c r="E147" s="588"/>
      <c r="F147" s="588"/>
      <c r="G147" s="588"/>
      <c r="H147" s="588"/>
      <c r="I147" s="588"/>
      <c r="J147" s="588"/>
      <c r="K147" s="588"/>
      <c r="L147" s="588"/>
      <c r="M147" s="588"/>
      <c r="N147" s="588"/>
      <c r="O147" s="79"/>
      <c r="P147" s="80"/>
      <c r="Q147" s="80"/>
      <c r="R147" s="80"/>
    </row>
    <row r="148" spans="3:18" ht="20.100000000000001" customHeight="1" x14ac:dyDescent="0.25">
      <c r="C148" s="90"/>
      <c r="D148" s="92"/>
      <c r="E148" s="54"/>
      <c r="F148" s="54"/>
      <c r="G148" s="54"/>
      <c r="H148" s="54"/>
      <c r="I148" s="54"/>
      <c r="J148" s="54"/>
      <c r="K148" s="54"/>
      <c r="L148" s="54"/>
      <c r="M148" s="54"/>
      <c r="N148" s="54"/>
      <c r="O148" s="79"/>
      <c r="P148" s="80"/>
      <c r="Q148" s="80"/>
      <c r="R148" s="80"/>
    </row>
    <row r="149" spans="3:18" ht="20.100000000000001" customHeight="1" x14ac:dyDescent="0.3">
      <c r="C149" s="41"/>
      <c r="D149" s="93"/>
      <c r="E149" s="47"/>
      <c r="F149" s="47"/>
      <c r="G149" s="47"/>
      <c r="H149" s="47"/>
      <c r="I149" s="47"/>
      <c r="J149" s="47"/>
      <c r="K149" s="47"/>
      <c r="L149" s="47"/>
      <c r="M149" s="47"/>
      <c r="N149" s="47"/>
      <c r="O149" s="80"/>
      <c r="P149" s="80"/>
      <c r="Q149" s="80"/>
      <c r="R149" s="80"/>
    </row>
    <row r="150" spans="3:18" ht="20.100000000000001" customHeight="1" x14ac:dyDescent="0.25">
      <c r="C150" s="90" t="s">
        <v>492</v>
      </c>
      <c r="D150" s="94"/>
      <c r="E150" s="52"/>
      <c r="F150" s="52"/>
      <c r="G150" s="52"/>
      <c r="H150" s="52"/>
      <c r="I150" s="52"/>
      <c r="J150" s="52"/>
      <c r="K150" s="52"/>
      <c r="L150" s="52"/>
      <c r="M150" s="52"/>
      <c r="N150" s="52"/>
      <c r="O150" s="52"/>
    </row>
    <row r="151" spans="3:18" ht="20.100000000000001" customHeight="1" x14ac:dyDescent="0.25">
      <c r="C151" s="594" t="e" vm="7">
        <v>#VALUE!</v>
      </c>
      <c r="D151" s="94"/>
      <c r="E151" s="52"/>
      <c r="F151" s="95"/>
      <c r="G151" s="95"/>
      <c r="H151" s="95"/>
      <c r="I151" s="95"/>
      <c r="J151" s="95"/>
      <c r="K151" s="95"/>
      <c r="L151" s="95"/>
      <c r="M151" s="95"/>
      <c r="N151" s="95"/>
      <c r="O151" s="95"/>
      <c r="P151" s="96"/>
      <c r="Q151" s="96"/>
      <c r="R151" s="96"/>
    </row>
    <row r="152" spans="3:18" ht="20.100000000000001" customHeight="1" x14ac:dyDescent="0.25">
      <c r="C152" s="594"/>
      <c r="D152" s="94"/>
      <c r="E152" s="588" t="s">
        <v>828</v>
      </c>
      <c r="F152" s="588"/>
      <c r="G152" s="588"/>
      <c r="H152" s="588"/>
      <c r="I152" s="588"/>
      <c r="J152" s="588"/>
      <c r="K152" s="588"/>
      <c r="L152" s="588"/>
      <c r="M152" s="588"/>
      <c r="N152" s="588"/>
      <c r="O152" s="95"/>
      <c r="P152" s="96"/>
      <c r="Q152" s="96"/>
      <c r="R152" s="96"/>
    </row>
    <row r="153" spans="3:18" ht="20.100000000000001" customHeight="1" x14ac:dyDescent="0.25">
      <c r="C153" s="90"/>
      <c r="D153" s="94"/>
      <c r="E153" s="588"/>
      <c r="F153" s="588"/>
      <c r="G153" s="588"/>
      <c r="H153" s="588"/>
      <c r="I153" s="588"/>
      <c r="J153" s="588"/>
      <c r="K153" s="588"/>
      <c r="L153" s="588"/>
      <c r="M153" s="588"/>
      <c r="N153" s="588"/>
      <c r="O153" s="95"/>
      <c r="P153" s="96"/>
      <c r="Q153" s="96"/>
      <c r="R153" s="96"/>
    </row>
    <row r="154" spans="3:18" ht="20.100000000000001" customHeight="1" x14ac:dyDescent="0.25">
      <c r="C154" s="594" t="s">
        <v>8</v>
      </c>
      <c r="D154" s="94"/>
      <c r="E154" s="54"/>
      <c r="F154" s="54"/>
      <c r="G154" s="54"/>
      <c r="H154" s="54"/>
      <c r="I154" s="54"/>
      <c r="J154" s="54"/>
      <c r="K154" s="54"/>
      <c r="L154" s="54"/>
      <c r="M154" s="54"/>
      <c r="N154" s="54"/>
      <c r="O154" s="95"/>
      <c r="P154" s="96"/>
      <c r="Q154" s="96"/>
      <c r="R154" s="96"/>
    </row>
    <row r="155" spans="3:18" ht="20.100000000000001" customHeight="1" x14ac:dyDescent="0.25">
      <c r="C155" s="594"/>
      <c r="D155" s="94"/>
      <c r="E155" s="54"/>
      <c r="F155" s="54"/>
      <c r="G155" s="54"/>
      <c r="H155" s="54"/>
      <c r="I155" s="54"/>
      <c r="J155" s="54"/>
      <c r="K155" s="54"/>
      <c r="L155" s="54"/>
      <c r="M155" s="54"/>
      <c r="N155" s="54"/>
      <c r="O155" s="95"/>
      <c r="P155" s="96"/>
      <c r="Q155" s="96"/>
      <c r="R155" s="96"/>
    </row>
    <row r="156" spans="3:18" ht="20.100000000000001" customHeight="1" x14ac:dyDescent="0.25">
      <c r="C156" s="90"/>
      <c r="D156" s="94"/>
      <c r="E156" s="95"/>
      <c r="F156" s="95"/>
      <c r="G156" s="95"/>
      <c r="H156" s="95"/>
      <c r="I156" s="95"/>
      <c r="J156" s="95"/>
      <c r="K156" s="95"/>
      <c r="L156" s="95"/>
      <c r="M156" s="95"/>
      <c r="N156" s="95"/>
      <c r="O156" s="95"/>
      <c r="P156" s="96"/>
      <c r="Q156" s="96"/>
      <c r="R156" s="96"/>
    </row>
    <row r="157" spans="3:18" ht="20.100000000000001" customHeight="1" x14ac:dyDescent="0.3">
      <c r="C157" s="41"/>
      <c r="E157" s="96"/>
      <c r="F157" s="96"/>
      <c r="G157" s="96"/>
      <c r="H157" s="96"/>
      <c r="I157" s="96"/>
      <c r="J157" s="96"/>
      <c r="K157" s="96"/>
      <c r="L157" s="96"/>
      <c r="M157" s="96"/>
      <c r="N157" s="96"/>
      <c r="O157" s="96"/>
      <c r="P157" s="96"/>
      <c r="Q157" s="96"/>
      <c r="R157" s="96"/>
    </row>
    <row r="158" spans="3:18" ht="20.100000000000001" customHeight="1" x14ac:dyDescent="0.25">
      <c r="C158" s="90"/>
      <c r="D158" s="52"/>
      <c r="E158" s="95"/>
      <c r="F158" s="95"/>
      <c r="G158" s="95"/>
      <c r="H158" s="95"/>
      <c r="I158" s="95"/>
      <c r="J158" s="95"/>
      <c r="K158" s="95"/>
      <c r="L158" s="95"/>
      <c r="M158" s="95"/>
      <c r="N158" s="95"/>
      <c r="O158" s="95"/>
      <c r="P158" s="96"/>
      <c r="Q158" s="96"/>
      <c r="R158" s="96"/>
    </row>
    <row r="159" spans="3:18" ht="20.100000000000001" customHeight="1" x14ac:dyDescent="0.25">
      <c r="C159" s="594" t="e" vm="8">
        <v>#VALUE!</v>
      </c>
      <c r="D159" s="91"/>
      <c r="E159" s="589" t="s">
        <v>829</v>
      </c>
      <c r="F159" s="589"/>
      <c r="G159" s="589"/>
      <c r="H159" s="589"/>
      <c r="I159" s="589"/>
      <c r="J159" s="589"/>
      <c r="K159" s="589"/>
      <c r="L159" s="589"/>
      <c r="M159" s="589"/>
      <c r="N159" s="86"/>
      <c r="O159" s="79"/>
      <c r="P159" s="80"/>
      <c r="Q159" s="80"/>
      <c r="R159" s="80"/>
    </row>
    <row r="160" spans="3:18" ht="20.100000000000001" customHeight="1" x14ac:dyDescent="0.25">
      <c r="C160" s="594"/>
      <c r="D160" s="91"/>
      <c r="E160" s="589"/>
      <c r="F160" s="589"/>
      <c r="G160" s="589"/>
      <c r="H160" s="589"/>
      <c r="I160" s="589"/>
      <c r="J160" s="589"/>
      <c r="K160" s="589"/>
      <c r="L160" s="589"/>
      <c r="M160" s="589"/>
      <c r="N160" s="86"/>
      <c r="O160" s="79"/>
      <c r="P160" s="80"/>
      <c r="Q160" s="80"/>
      <c r="R160" s="80"/>
    </row>
    <row r="161" spans="3:18" ht="20.100000000000001" customHeight="1" x14ac:dyDescent="0.25">
      <c r="C161" s="90"/>
      <c r="D161" s="91"/>
      <c r="E161" s="589"/>
      <c r="F161" s="589"/>
      <c r="G161" s="589"/>
      <c r="H161" s="589"/>
      <c r="I161" s="589"/>
      <c r="J161" s="589"/>
      <c r="K161" s="589"/>
      <c r="L161" s="589"/>
      <c r="M161" s="589"/>
      <c r="N161" s="86"/>
      <c r="O161" s="79"/>
      <c r="P161" s="80"/>
      <c r="Q161" s="80"/>
      <c r="R161" s="80"/>
    </row>
    <row r="162" spans="3:18" ht="20.100000000000001" customHeight="1" x14ac:dyDescent="0.25">
      <c r="C162" s="90" t="s">
        <v>483</v>
      </c>
      <c r="D162" s="91"/>
      <c r="E162" s="79"/>
      <c r="F162" s="79"/>
      <c r="G162" s="79"/>
      <c r="H162" s="79"/>
      <c r="I162" s="79"/>
      <c r="J162" s="79"/>
      <c r="K162" s="79"/>
      <c r="L162" s="79"/>
      <c r="M162" s="79"/>
      <c r="N162" s="79"/>
      <c r="O162" s="79"/>
      <c r="P162" s="80"/>
      <c r="Q162" s="80"/>
      <c r="R162" s="80"/>
    </row>
    <row r="163" spans="3:18" ht="20.100000000000001" customHeight="1" x14ac:dyDescent="0.25">
      <c r="C163" s="90"/>
      <c r="D163" s="52"/>
      <c r="E163" s="587" t="s">
        <v>6</v>
      </c>
      <c r="F163" s="587"/>
      <c r="G163" s="587"/>
      <c r="H163" s="587"/>
      <c r="I163" s="587"/>
      <c r="J163" s="587"/>
      <c r="K163" s="587"/>
      <c r="L163" s="587"/>
      <c r="M163" s="587"/>
      <c r="N163" s="587"/>
      <c r="O163" s="54"/>
      <c r="P163" s="47"/>
      <c r="Q163" s="47"/>
      <c r="R163" s="47"/>
    </row>
    <row r="164" spans="3:18" ht="20.100000000000001" customHeight="1" x14ac:dyDescent="0.25">
      <c r="C164" s="90"/>
      <c r="D164" s="596"/>
      <c r="E164" s="588" t="s">
        <v>475</v>
      </c>
      <c r="F164" s="588"/>
      <c r="G164" s="588"/>
      <c r="H164" s="588"/>
      <c r="I164" s="588"/>
      <c r="J164" s="588"/>
      <c r="K164" s="588"/>
      <c r="L164" s="588"/>
      <c r="M164" s="588"/>
      <c r="N164" s="588"/>
      <c r="O164" s="54"/>
      <c r="P164" s="47"/>
      <c r="Q164" s="47"/>
      <c r="R164" s="47"/>
    </row>
    <row r="165" spans="3:18" ht="20.100000000000001" customHeight="1" x14ac:dyDescent="0.25">
      <c r="C165" s="90"/>
      <c r="D165" s="596"/>
      <c r="E165" s="588"/>
      <c r="F165" s="588"/>
      <c r="G165" s="588"/>
      <c r="H165" s="588"/>
      <c r="I165" s="588"/>
      <c r="J165" s="588"/>
      <c r="K165" s="588"/>
      <c r="L165" s="588"/>
      <c r="M165" s="588"/>
      <c r="N165" s="588"/>
      <c r="O165" s="54"/>
      <c r="P165" s="47"/>
      <c r="Q165" s="47"/>
      <c r="R165" s="47"/>
    </row>
    <row r="166" spans="3:18" ht="20.100000000000001" customHeight="1" x14ac:dyDescent="0.25">
      <c r="C166" s="90"/>
      <c r="D166" s="97"/>
      <c r="E166" s="588" t="s">
        <v>7</v>
      </c>
      <c r="F166" s="588"/>
      <c r="G166" s="588"/>
      <c r="H166" s="588"/>
      <c r="I166" s="588"/>
      <c r="J166" s="588"/>
      <c r="K166" s="588"/>
      <c r="L166" s="588"/>
      <c r="M166" s="588"/>
      <c r="N166" s="588"/>
      <c r="O166" s="54"/>
      <c r="P166" s="47"/>
      <c r="Q166" s="47"/>
      <c r="R166" s="47"/>
    </row>
    <row r="167" spans="3:18" ht="20.100000000000001" customHeight="1" x14ac:dyDescent="0.25">
      <c r="C167" s="90"/>
      <c r="D167" s="98"/>
      <c r="E167" s="51" t="s">
        <v>485</v>
      </c>
      <c r="F167" s="588" t="s">
        <v>642</v>
      </c>
      <c r="G167" s="588"/>
      <c r="H167" s="588"/>
      <c r="I167" s="588"/>
      <c r="J167" s="588"/>
      <c r="K167" s="588"/>
      <c r="L167" s="588"/>
      <c r="M167" s="54"/>
      <c r="N167" s="54"/>
      <c r="O167" s="54"/>
      <c r="P167" s="47"/>
      <c r="Q167" s="47"/>
      <c r="R167" s="47"/>
    </row>
    <row r="168" spans="3:18" ht="20.100000000000001" customHeight="1" x14ac:dyDescent="0.25">
      <c r="C168" s="90"/>
      <c r="D168" s="52"/>
      <c r="E168" s="51" t="s">
        <v>486</v>
      </c>
      <c r="F168" s="588" t="s">
        <v>643</v>
      </c>
      <c r="G168" s="588"/>
      <c r="H168" s="588"/>
      <c r="I168" s="588"/>
      <c r="J168" s="588"/>
      <c r="K168" s="588"/>
      <c r="L168" s="588"/>
      <c r="M168" s="54"/>
      <c r="N168" s="54"/>
      <c r="O168" s="54"/>
      <c r="P168" s="47"/>
      <c r="Q168" s="47"/>
      <c r="R168" s="47"/>
    </row>
    <row r="169" spans="3:18" ht="20.100000000000001" customHeight="1" x14ac:dyDescent="0.25">
      <c r="C169" s="90"/>
      <c r="D169" s="52"/>
      <c r="E169" s="51" t="s">
        <v>487</v>
      </c>
      <c r="F169" s="588" t="s">
        <v>644</v>
      </c>
      <c r="G169" s="588"/>
      <c r="H169" s="588"/>
      <c r="I169" s="588"/>
      <c r="J169" s="588"/>
      <c r="K169" s="588"/>
      <c r="L169" s="588"/>
      <c r="M169" s="54"/>
      <c r="N169" s="54"/>
      <c r="O169" s="54"/>
      <c r="P169" s="47"/>
      <c r="Q169" s="47"/>
      <c r="R169" s="47"/>
    </row>
    <row r="170" spans="3:18" ht="20.100000000000001" customHeight="1" x14ac:dyDescent="0.25">
      <c r="C170" s="90"/>
      <c r="D170" s="52"/>
      <c r="E170" s="51" t="s">
        <v>488</v>
      </c>
      <c r="F170" s="588" t="s">
        <v>767</v>
      </c>
      <c r="G170" s="588"/>
      <c r="H170" s="588"/>
      <c r="I170" s="588"/>
      <c r="J170" s="588"/>
      <c r="K170" s="588"/>
      <c r="L170" s="588"/>
      <c r="M170" s="54"/>
      <c r="N170" s="54"/>
      <c r="O170" s="54"/>
      <c r="P170" s="47"/>
      <c r="Q170" s="47"/>
      <c r="R170" s="47"/>
    </row>
    <row r="171" spans="3:18" ht="14.1" customHeight="1" x14ac:dyDescent="0.25">
      <c r="C171" s="90"/>
      <c r="D171" s="97"/>
      <c r="E171" s="52"/>
      <c r="F171" s="54"/>
      <c r="G171" s="54"/>
      <c r="H171" s="54"/>
      <c r="I171" s="54"/>
      <c r="J171" s="54"/>
      <c r="K171" s="54"/>
      <c r="L171" s="54"/>
      <c r="M171" s="54"/>
      <c r="N171" s="54"/>
      <c r="O171" s="54"/>
      <c r="P171" s="47"/>
      <c r="Q171" s="47"/>
      <c r="R171" s="47"/>
    </row>
    <row r="172" spans="3:18" ht="20.100000000000001" customHeight="1" x14ac:dyDescent="0.25">
      <c r="C172" s="90"/>
      <c r="D172" s="97"/>
      <c r="E172" s="584" t="s">
        <v>830</v>
      </c>
      <c r="F172" s="584"/>
      <c r="G172" s="584"/>
      <c r="H172" s="584"/>
      <c r="I172" s="584"/>
      <c r="J172" s="584"/>
      <c r="K172" s="584"/>
      <c r="L172" s="584"/>
      <c r="M172" s="584"/>
      <c r="N172" s="71"/>
      <c r="O172" s="54"/>
      <c r="P172" s="47"/>
      <c r="Q172" s="47"/>
      <c r="R172" s="47"/>
    </row>
    <row r="173" spans="3:18" ht="20.100000000000001" customHeight="1" x14ac:dyDescent="0.25">
      <c r="C173" s="90"/>
      <c r="D173" s="97"/>
      <c r="E173" s="584"/>
      <c r="F173" s="584"/>
      <c r="G173" s="584"/>
      <c r="H173" s="584"/>
      <c r="I173" s="584"/>
      <c r="J173" s="584"/>
      <c r="K173" s="584"/>
      <c r="L173" s="584"/>
      <c r="M173" s="584"/>
      <c r="N173" s="71"/>
      <c r="O173" s="54"/>
      <c r="P173" s="47"/>
      <c r="Q173" s="47"/>
      <c r="R173" s="47"/>
    </row>
    <row r="174" spans="3:18" s="199" customFormat="1" ht="20.100000000000001" customHeight="1" x14ac:dyDescent="0.25">
      <c r="C174" s="566"/>
      <c r="D174" s="567"/>
      <c r="E174" s="129"/>
      <c r="F174" s="129"/>
      <c r="G174" s="129"/>
      <c r="H174" s="129"/>
      <c r="I174" s="129"/>
      <c r="J174" s="129"/>
      <c r="K174" s="129"/>
      <c r="L174" s="129"/>
      <c r="M174" s="129"/>
      <c r="N174" s="129"/>
      <c r="O174" s="129"/>
      <c r="P174" s="129"/>
      <c r="Q174" s="129"/>
      <c r="R174" s="129"/>
    </row>
    <row r="175" spans="3:18" ht="20.100000000000001" customHeight="1" x14ac:dyDescent="0.25">
      <c r="C175" s="90"/>
      <c r="D175" s="97"/>
      <c r="E175" s="597" t="s">
        <v>889</v>
      </c>
      <c r="F175" s="597"/>
      <c r="G175" s="597"/>
      <c r="H175" s="597"/>
      <c r="I175" s="597"/>
      <c r="J175" s="597"/>
      <c r="K175" s="597"/>
      <c r="L175" s="597"/>
      <c r="M175" s="597"/>
      <c r="N175" s="597"/>
      <c r="O175" s="54"/>
      <c r="P175" s="47"/>
      <c r="Q175" s="47"/>
      <c r="R175" s="47"/>
    </row>
    <row r="176" spans="3:18" ht="20.100000000000001" customHeight="1" x14ac:dyDescent="0.25">
      <c r="C176" s="90"/>
      <c r="D176" s="97"/>
      <c r="E176" s="597"/>
      <c r="F176" s="597"/>
      <c r="G176" s="597"/>
      <c r="H176" s="597"/>
      <c r="I176" s="597"/>
      <c r="J176" s="597"/>
      <c r="K176" s="597"/>
      <c r="L176" s="597"/>
      <c r="M176" s="597"/>
      <c r="N176" s="597"/>
      <c r="O176" s="54"/>
      <c r="P176" s="47"/>
      <c r="Q176" s="47"/>
      <c r="R176" s="47"/>
    </row>
    <row r="177" spans="3:18" ht="20.100000000000001" customHeight="1" x14ac:dyDescent="0.25">
      <c r="C177" s="90" t="s">
        <v>887</v>
      </c>
      <c r="D177" s="97"/>
      <c r="E177" s="597"/>
      <c r="F177" s="597"/>
      <c r="G177" s="597"/>
      <c r="H177" s="597"/>
      <c r="I177" s="597"/>
      <c r="J177" s="597"/>
      <c r="K177" s="597"/>
      <c r="L177" s="597"/>
      <c r="M177" s="597"/>
      <c r="N177" s="597"/>
      <c r="O177" s="54"/>
      <c r="P177" s="47"/>
      <c r="Q177" s="47"/>
      <c r="R177" s="47"/>
    </row>
    <row r="178" spans="3:18" ht="14.1" customHeight="1" x14ac:dyDescent="0.25">
      <c r="D178" s="99"/>
      <c r="E178" s="74"/>
      <c r="F178" s="74"/>
      <c r="G178" s="74"/>
      <c r="H178" s="74"/>
      <c r="I178" s="74"/>
      <c r="J178" s="74"/>
      <c r="K178" s="74"/>
      <c r="L178" s="74"/>
      <c r="M178" s="74"/>
      <c r="N178" s="74"/>
      <c r="O178" s="74"/>
      <c r="P178" s="74"/>
      <c r="Q178" s="74"/>
      <c r="R178" s="74"/>
    </row>
    <row r="179" spans="3:18" ht="14.1" customHeight="1" x14ac:dyDescent="0.25">
      <c r="C179" s="606" t="s">
        <v>425</v>
      </c>
      <c r="D179" s="606"/>
      <c r="E179" s="606"/>
      <c r="F179" s="606"/>
      <c r="G179" s="606"/>
      <c r="H179" s="606"/>
      <c r="I179" s="606"/>
      <c r="J179" s="606"/>
      <c r="K179" s="606"/>
      <c r="L179" s="606"/>
      <c r="M179" s="606"/>
      <c r="N179" s="606"/>
      <c r="O179" s="606"/>
      <c r="P179" s="80"/>
      <c r="Q179" s="80"/>
      <c r="R179" s="80"/>
    </row>
    <row r="180" spans="3:18" ht="14.1" customHeight="1" x14ac:dyDescent="0.25">
      <c r="C180" s="606"/>
      <c r="D180" s="606"/>
      <c r="E180" s="606"/>
      <c r="F180" s="606"/>
      <c r="G180" s="606"/>
      <c r="H180" s="606"/>
      <c r="I180" s="606"/>
      <c r="J180" s="606"/>
      <c r="K180" s="606"/>
      <c r="L180" s="606"/>
      <c r="M180" s="606"/>
      <c r="N180" s="606"/>
      <c r="O180" s="606"/>
      <c r="P180" s="80"/>
      <c r="Q180" s="80"/>
      <c r="R180" s="80"/>
    </row>
    <row r="181" spans="3:18" ht="14.1" customHeight="1" x14ac:dyDescent="0.25">
      <c r="C181" s="47"/>
      <c r="D181" s="47"/>
      <c r="E181" s="47"/>
      <c r="F181" s="47"/>
      <c r="G181" s="47"/>
      <c r="H181" s="47"/>
      <c r="I181" s="47"/>
      <c r="J181" s="47"/>
      <c r="K181" s="47"/>
      <c r="L181" s="47"/>
      <c r="M181" s="47"/>
      <c r="N181" s="47"/>
      <c r="O181" s="47"/>
      <c r="P181" s="80"/>
      <c r="Q181" s="80"/>
      <c r="R181" s="80"/>
    </row>
    <row r="182" spans="3:18" ht="14.1" customHeight="1" x14ac:dyDescent="0.25">
      <c r="C182" s="593" t="s">
        <v>426</v>
      </c>
      <c r="D182" s="593"/>
      <c r="E182" s="593"/>
      <c r="F182" s="593"/>
      <c r="G182" s="593"/>
      <c r="H182" s="593"/>
      <c r="I182" s="593"/>
      <c r="J182" s="593"/>
      <c r="K182" s="593"/>
      <c r="L182" s="593"/>
      <c r="M182" s="593"/>
      <c r="N182" s="593"/>
      <c r="O182" s="45"/>
      <c r="P182" s="100"/>
      <c r="Q182" s="100"/>
      <c r="R182" s="100"/>
    </row>
    <row r="183" spans="3:18" ht="14.1" customHeight="1" x14ac:dyDescent="0.25">
      <c r="C183" s="593"/>
      <c r="D183" s="593"/>
      <c r="E183" s="593"/>
      <c r="F183" s="593"/>
      <c r="G183" s="593"/>
      <c r="H183" s="593"/>
      <c r="I183" s="593"/>
      <c r="J183" s="593"/>
      <c r="K183" s="593"/>
      <c r="L183" s="593"/>
      <c r="M183" s="593"/>
      <c r="N183" s="593"/>
      <c r="O183" s="47"/>
      <c r="P183" s="100"/>
      <c r="Q183" s="100"/>
      <c r="R183" s="100"/>
    </row>
    <row r="184" spans="3:18" ht="14.1" customHeight="1" x14ac:dyDescent="0.25">
      <c r="C184" s="80"/>
      <c r="D184" s="80"/>
      <c r="E184" s="80"/>
      <c r="F184" s="80"/>
      <c r="G184" s="80"/>
      <c r="H184" s="80"/>
      <c r="I184" s="80"/>
      <c r="J184" s="80"/>
      <c r="K184" s="80"/>
      <c r="L184" s="80"/>
      <c r="M184" s="80"/>
      <c r="N184" s="80"/>
      <c r="O184" s="80"/>
      <c r="P184" s="100"/>
      <c r="Q184" s="100"/>
      <c r="R184" s="100"/>
    </row>
    <row r="185" spans="3:18" ht="21" hidden="1" x14ac:dyDescent="0.25">
      <c r="C185" s="43" t="s">
        <v>9</v>
      </c>
      <c r="D185" s="43"/>
      <c r="E185" s="43"/>
      <c r="F185" s="43"/>
      <c r="G185" s="43"/>
      <c r="H185" s="43"/>
      <c r="I185" s="43"/>
      <c r="J185" s="43"/>
      <c r="K185" s="43"/>
      <c r="L185" s="43"/>
      <c r="M185" s="43"/>
      <c r="N185" s="43"/>
      <c r="O185" s="43"/>
      <c r="P185" s="43"/>
      <c r="Q185" s="43"/>
      <c r="R185" s="43"/>
    </row>
    <row r="186" spans="3:18" ht="15.75" customHeight="1" x14ac:dyDescent="0.25">
      <c r="C186" s="593" t="s">
        <v>427</v>
      </c>
      <c r="D186" s="593"/>
      <c r="E186" s="593"/>
      <c r="F186" s="593"/>
      <c r="G186" s="593"/>
      <c r="H186" s="593"/>
      <c r="I186" s="593"/>
      <c r="J186" s="593"/>
      <c r="K186" s="593"/>
      <c r="L186" s="593"/>
      <c r="M186" s="593"/>
      <c r="N186" s="593"/>
      <c r="O186" s="593"/>
      <c r="P186" s="80"/>
      <c r="Q186" s="80"/>
      <c r="R186" s="80"/>
    </row>
    <row r="187" spans="3:18" ht="15.75" customHeight="1" x14ac:dyDescent="0.25">
      <c r="C187" s="593"/>
      <c r="D187" s="593"/>
      <c r="E187" s="593"/>
      <c r="F187" s="593"/>
      <c r="G187" s="593"/>
      <c r="H187" s="593"/>
      <c r="I187" s="593"/>
      <c r="J187" s="593"/>
      <c r="K187" s="593"/>
      <c r="L187" s="593"/>
      <c r="M187" s="593"/>
      <c r="N187" s="593"/>
      <c r="O187" s="593"/>
      <c r="P187" s="80"/>
      <c r="Q187" s="80"/>
      <c r="R187" s="80"/>
    </row>
    <row r="188" spans="3:18" ht="15.75" customHeight="1" x14ac:dyDescent="0.25">
      <c r="C188" s="593"/>
      <c r="D188" s="593"/>
      <c r="E188" s="593"/>
      <c r="F188" s="593"/>
      <c r="G188" s="593"/>
      <c r="H188" s="593"/>
      <c r="I188" s="593"/>
      <c r="J188" s="593"/>
      <c r="K188" s="593"/>
      <c r="L188" s="593"/>
      <c r="M188" s="593"/>
      <c r="N188" s="593"/>
      <c r="O188" s="593"/>
      <c r="P188" s="80"/>
      <c r="Q188" s="80"/>
      <c r="R188" s="80"/>
    </row>
    <row r="189" spans="3:18" ht="14.1" customHeight="1" x14ac:dyDescent="0.25">
      <c r="C189" s="80"/>
      <c r="D189" s="80"/>
      <c r="E189" s="80"/>
      <c r="F189" s="80"/>
      <c r="G189" s="80"/>
      <c r="H189" s="80"/>
      <c r="I189" s="80"/>
      <c r="J189" s="80"/>
      <c r="K189" s="80"/>
      <c r="L189" s="80"/>
      <c r="M189" s="80"/>
      <c r="N189" s="80"/>
      <c r="O189" s="80"/>
      <c r="P189" s="80"/>
      <c r="Q189" s="80"/>
      <c r="R189" s="80"/>
    </row>
    <row r="190" spans="3:18" ht="21" hidden="1" x14ac:dyDescent="0.25">
      <c r="C190" s="44" t="s">
        <v>10</v>
      </c>
      <c r="D190" s="44"/>
      <c r="E190" s="44"/>
      <c r="F190" s="44"/>
      <c r="G190" s="44"/>
      <c r="H190" s="44"/>
      <c r="I190" s="44"/>
      <c r="J190" s="44"/>
      <c r="K190" s="44"/>
      <c r="L190" s="44"/>
      <c r="M190" s="44"/>
      <c r="N190" s="44"/>
      <c r="O190" s="44"/>
      <c r="P190" s="44"/>
      <c r="Q190" s="44"/>
      <c r="R190" s="44"/>
    </row>
    <row r="191" spans="3:18" hidden="1" x14ac:dyDescent="0.25">
      <c r="C191" s="80"/>
      <c r="D191" s="80"/>
      <c r="E191" s="80"/>
      <c r="F191" s="80"/>
      <c r="G191" s="80"/>
      <c r="H191" s="80"/>
      <c r="I191" s="80"/>
      <c r="J191" s="80"/>
      <c r="K191" s="80"/>
      <c r="L191" s="80"/>
      <c r="M191" s="80"/>
      <c r="N191" s="80"/>
      <c r="O191" s="80"/>
      <c r="P191" s="80"/>
      <c r="Q191" s="80"/>
      <c r="R191" s="80"/>
    </row>
    <row r="192" spans="3:18" ht="16.5" customHeight="1" x14ac:dyDescent="0.25">
      <c r="C192" s="607" t="s">
        <v>581</v>
      </c>
      <c r="D192" s="607"/>
      <c r="E192" s="607"/>
      <c r="F192" s="607"/>
      <c r="G192" s="607"/>
      <c r="H192" s="607"/>
      <c r="I192" s="607"/>
      <c r="J192" s="607"/>
      <c r="K192" s="607"/>
      <c r="L192" s="607"/>
      <c r="M192" s="607"/>
      <c r="N192" s="607"/>
      <c r="O192" s="607"/>
    </row>
    <row r="193" spans="3:18" ht="16.5" customHeight="1" x14ac:dyDescent="0.25">
      <c r="C193" s="607"/>
      <c r="D193" s="607"/>
      <c r="E193" s="607"/>
      <c r="F193" s="607"/>
      <c r="G193" s="607"/>
      <c r="H193" s="607"/>
      <c r="I193" s="607"/>
      <c r="J193" s="607"/>
      <c r="K193" s="607"/>
      <c r="L193" s="607"/>
      <c r="M193" s="607"/>
      <c r="N193" s="607"/>
      <c r="O193" s="607"/>
      <c r="P193" s="80"/>
      <c r="Q193" s="80"/>
      <c r="R193" s="80"/>
    </row>
    <row r="194" spans="3:18" ht="16.5" customHeight="1" x14ac:dyDescent="0.25">
      <c r="C194" s="607"/>
      <c r="D194" s="607"/>
      <c r="E194" s="607"/>
      <c r="F194" s="607"/>
      <c r="G194" s="607"/>
      <c r="H194" s="607"/>
      <c r="I194" s="607"/>
      <c r="J194" s="607"/>
      <c r="K194" s="607"/>
      <c r="L194" s="607"/>
      <c r="M194" s="607"/>
      <c r="N194" s="607"/>
      <c r="O194" s="607"/>
      <c r="P194" s="80"/>
      <c r="Q194" s="80"/>
      <c r="R194" s="80"/>
    </row>
    <row r="195" spans="3:18" hidden="1" x14ac:dyDescent="0.25">
      <c r="C195" s="80"/>
      <c r="D195" s="80"/>
      <c r="E195" s="80"/>
      <c r="F195" s="80"/>
      <c r="G195" s="80"/>
      <c r="H195" s="80"/>
      <c r="I195" s="80"/>
      <c r="J195" s="80"/>
      <c r="K195" s="80"/>
      <c r="L195" s="80"/>
      <c r="M195" s="80"/>
      <c r="N195" s="80"/>
      <c r="O195" s="80"/>
      <c r="P195" s="80"/>
      <c r="Q195" s="80"/>
      <c r="R195" s="80"/>
    </row>
    <row r="196" spans="3:18" s="105" customFormat="1" ht="39.9" customHeight="1" x14ac:dyDescent="0.25">
      <c r="C196" s="101" t="e" vm="2">
        <v>#VALUE!</v>
      </c>
      <c r="D196" s="604" t="s">
        <v>424</v>
      </c>
      <c r="E196" s="604"/>
      <c r="F196" s="604"/>
      <c r="G196" s="604"/>
      <c r="H196" s="604"/>
      <c r="I196" s="604"/>
      <c r="J196" s="604"/>
      <c r="K196" s="604"/>
      <c r="L196" s="102"/>
      <c r="M196" s="103"/>
      <c r="N196" s="102"/>
      <c r="O196" s="104"/>
      <c r="P196" s="104"/>
      <c r="Q196" s="104"/>
      <c r="R196" s="104"/>
    </row>
    <row r="197" spans="3:18" ht="15" customHeight="1" x14ac:dyDescent="0.25">
      <c r="C197" s="106"/>
      <c r="D197" s="106"/>
      <c r="E197" s="106"/>
      <c r="F197" s="106"/>
      <c r="G197" s="106"/>
      <c r="H197" s="106"/>
      <c r="I197" s="106"/>
      <c r="J197" s="106"/>
      <c r="K197" s="106"/>
      <c r="L197" s="106"/>
      <c r="M197" s="106"/>
      <c r="N197" s="106"/>
      <c r="O197" s="106"/>
      <c r="P197" s="106"/>
      <c r="Q197" s="106"/>
      <c r="R197" s="106"/>
    </row>
    <row r="198" spans="3:18" ht="39.9" customHeight="1" x14ac:dyDescent="0.25">
      <c r="C198" s="107" t="e" vm="15">
        <v>#VALUE!</v>
      </c>
      <c r="D198" s="605" t="s">
        <v>511</v>
      </c>
      <c r="E198" s="605"/>
      <c r="F198" s="605"/>
      <c r="G198" s="605"/>
      <c r="H198" s="605"/>
      <c r="I198" s="605"/>
      <c r="J198" s="605"/>
      <c r="K198" s="605"/>
      <c r="L198" s="47"/>
      <c r="M198" s="47"/>
      <c r="N198" s="47"/>
      <c r="O198" s="47"/>
    </row>
    <row r="199" spans="3:18" ht="14.1" customHeight="1" x14ac:dyDescent="0.25">
      <c r="C199" s="47"/>
      <c r="D199" s="45"/>
      <c r="E199" s="45"/>
      <c r="F199" s="45"/>
      <c r="G199" s="45"/>
      <c r="H199" s="45"/>
      <c r="I199" s="45"/>
      <c r="J199" s="45"/>
      <c r="K199" s="47"/>
      <c r="L199" s="47"/>
      <c r="M199" s="47"/>
      <c r="N199" s="47"/>
      <c r="O199" s="47"/>
    </row>
    <row r="200" spans="3:18" ht="39.9" customHeight="1" x14ac:dyDescent="0.25">
      <c r="C200" s="101" t="e" vm="16">
        <v>#VALUE!</v>
      </c>
      <c r="D200" s="604" t="s">
        <v>512</v>
      </c>
      <c r="E200" s="604"/>
      <c r="F200" s="604"/>
      <c r="G200" s="604"/>
      <c r="H200" s="604"/>
      <c r="I200" s="604"/>
      <c r="J200" s="604"/>
      <c r="K200" s="604"/>
      <c r="L200" s="108"/>
      <c r="M200" s="108"/>
      <c r="N200" s="108"/>
      <c r="O200" s="108"/>
      <c r="P200" s="108"/>
      <c r="Q200" s="108"/>
      <c r="R200" s="108"/>
    </row>
    <row r="201" spans="3:18" ht="14.1" customHeight="1" x14ac:dyDescent="0.25">
      <c r="C201" s="108"/>
      <c r="D201" s="108"/>
      <c r="E201" s="108"/>
      <c r="F201" s="108"/>
      <c r="G201" s="108"/>
      <c r="H201" s="108"/>
      <c r="I201" s="108"/>
      <c r="J201" s="108"/>
      <c r="K201" s="108"/>
      <c r="L201" s="108"/>
      <c r="M201" s="108"/>
      <c r="N201" s="108"/>
      <c r="O201" s="108"/>
      <c r="P201" s="108"/>
      <c r="Q201" s="108"/>
      <c r="R201" s="108"/>
    </row>
    <row r="202" spans="3:18" ht="18" customHeight="1" x14ac:dyDescent="0.25">
      <c r="C202" s="609" t="s">
        <v>888</v>
      </c>
      <c r="D202" s="609"/>
      <c r="E202" s="609"/>
      <c r="F202" s="609"/>
      <c r="G202" s="609"/>
      <c r="H202" s="609"/>
      <c r="I202" s="609"/>
      <c r="J202" s="609"/>
      <c r="K202" s="609"/>
      <c r="L202" s="609"/>
      <c r="M202" s="609"/>
      <c r="N202" s="609"/>
      <c r="O202" s="609"/>
    </row>
    <row r="203" spans="3:18" ht="15" thickBot="1" x14ac:dyDescent="0.3"/>
    <row r="204" spans="3:18" ht="39.9" customHeight="1" thickTop="1" thickBot="1" x14ac:dyDescent="0.35">
      <c r="C204" s="601" t="s">
        <v>513</v>
      </c>
      <c r="D204" s="602"/>
      <c r="E204" s="603"/>
      <c r="I204" s="608" t="s">
        <v>743</v>
      </c>
      <c r="J204" s="608"/>
      <c r="K204" s="608"/>
      <c r="L204" s="109"/>
      <c r="M204" s="109"/>
      <c r="O204" s="109"/>
      <c r="P204" s="109"/>
      <c r="Q204" s="110"/>
      <c r="R204" s="110"/>
    </row>
    <row r="205" spans="3:18" ht="15" thickTop="1" x14ac:dyDescent="0.25"/>
    <row r="206" spans="3:18" x14ac:dyDescent="0.25"/>
    <row r="207" spans="3:18" x14ac:dyDescent="0.25"/>
  </sheetData>
  <sheetProtection algorithmName="SHA-512" hashValue="e6hR0Pa0WDOZdTzo9C3cZApP5VMj9n5vnEeFTI5+SR8BGEkxQ5QxIqoKUPSVaalYEvkxF86r47aJa6zBRmlpBw==" saltValue="4Wun+PtaBAcCfpXVf/zomQ==" spinCount="100000" sheet="1" objects="1" scenarios="1"/>
  <mergeCells count="83">
    <mergeCell ref="E92:N92"/>
    <mergeCell ref="F170:L170"/>
    <mergeCell ref="K103:N104"/>
    <mergeCell ref="C15:H16"/>
    <mergeCell ref="C18:H19"/>
    <mergeCell ref="E74:N74"/>
    <mergeCell ref="E83:N83"/>
    <mergeCell ref="E85:N85"/>
    <mergeCell ref="C79:O79"/>
    <mergeCell ref="C90:O90"/>
    <mergeCell ref="E94:N94"/>
    <mergeCell ref="D45:N47"/>
    <mergeCell ref="D51:N52"/>
    <mergeCell ref="J15:J19"/>
    <mergeCell ref="L127:M127"/>
    <mergeCell ref="E143:N147"/>
    <mergeCell ref="C204:E204"/>
    <mergeCell ref="E172:M173"/>
    <mergeCell ref="E159:M161"/>
    <mergeCell ref="D196:K196"/>
    <mergeCell ref="D198:K198"/>
    <mergeCell ref="D200:K200"/>
    <mergeCell ref="F167:L167"/>
    <mergeCell ref="C179:O180"/>
    <mergeCell ref="C186:O188"/>
    <mergeCell ref="C192:O194"/>
    <mergeCell ref="F168:L168"/>
    <mergeCell ref="F169:L169"/>
    <mergeCell ref="I204:K204"/>
    <mergeCell ref="C202:O202"/>
    <mergeCell ref="E163:N163"/>
    <mergeCell ref="E164:N165"/>
    <mergeCell ref="C7:O9"/>
    <mergeCell ref="C11:O13"/>
    <mergeCell ref="C53:C55"/>
    <mergeCell ref="D32:O32"/>
    <mergeCell ref="D33:O33"/>
    <mergeCell ref="D34:O34"/>
    <mergeCell ref="D35:O35"/>
    <mergeCell ref="D37:M38"/>
    <mergeCell ref="D26:O26"/>
    <mergeCell ref="D27:O27"/>
    <mergeCell ref="D28:O28"/>
    <mergeCell ref="C70:O70"/>
    <mergeCell ref="D29:O29"/>
    <mergeCell ref="D30:O30"/>
    <mergeCell ref="D59:N61"/>
    <mergeCell ref="D62:N65"/>
    <mergeCell ref="D31:O31"/>
    <mergeCell ref="D48:N50"/>
    <mergeCell ref="D56:N58"/>
    <mergeCell ref="C51:C52"/>
    <mergeCell ref="C56:C58"/>
    <mergeCell ref="C59:C61"/>
    <mergeCell ref="C62:C65"/>
    <mergeCell ref="C182:N183"/>
    <mergeCell ref="D103:I105"/>
    <mergeCell ref="C139:C140"/>
    <mergeCell ref="C151:C152"/>
    <mergeCell ref="C159:C160"/>
    <mergeCell ref="E152:N153"/>
    <mergeCell ref="D118:N119"/>
    <mergeCell ref="E166:N166"/>
    <mergeCell ref="C154:C155"/>
    <mergeCell ref="E139:N141"/>
    <mergeCell ref="D164:D165"/>
    <mergeCell ref="E175:N177"/>
    <mergeCell ref="A1:Q1"/>
    <mergeCell ref="D121:J125"/>
    <mergeCell ref="K129:M129"/>
    <mergeCell ref="D127:I133"/>
    <mergeCell ref="E96:N96"/>
    <mergeCell ref="D108:N109"/>
    <mergeCell ref="D111:N113"/>
    <mergeCell ref="D115:N116"/>
    <mergeCell ref="C45:C47"/>
    <mergeCell ref="C48:C50"/>
    <mergeCell ref="E76:N76"/>
    <mergeCell ref="E72:N72"/>
    <mergeCell ref="D53:N55"/>
    <mergeCell ref="K15:O19"/>
    <mergeCell ref="E87:N87"/>
    <mergeCell ref="E81:N81"/>
  </mergeCells>
  <hyperlinks>
    <hyperlink ref="C200:K200" r:id="rId1" display="https://www.intactcentreclimateadaptation.ca/" xr:uid="{3B511948-2963-D044-814F-8CC168B57DFC}"/>
    <hyperlink ref="C198:K198" r:id="rId2" display="mailto:intact.centre@uwaterloo.ca?subject=Municipal%20Flood%20Risk%20Check-Up" xr:uid="{44FF1C41-B1E8-FB4C-A3BB-8AC3AA8DBA44}"/>
    <hyperlink ref="J15:O19" r:id="rId3" display="https://www.intactcentreclimateadaptation.ca/municipal-flood-risk-check-up" xr:uid="{6B4E3036-A652-4756-8561-BB5AAD5B3589}"/>
    <hyperlink ref="C196:K196" r:id="rId4" display="https://www.intactcentreclimateadaptation.ca/municipal-flood-risk-check-up" xr:uid="{60DCBE0E-B95B-4C0E-B7C2-9CAEE8D40CF8}"/>
    <hyperlink ref="D196:K196" r:id="rId5" display="Click here to download the report." xr:uid="{C8DFBAFF-5B75-4524-AFB4-0AB93A62081E}"/>
    <hyperlink ref="C204:E204" location="'Section I'!B5" display="Get Started" xr:uid="{F512D17F-B761-8B49-9F05-1FE9E82544EE}"/>
    <hyperlink ref="I204:K204" location="'Start Here'!A1" display="Return to top of page" xr:uid="{177F81A7-431B-4F9E-8734-254AD58D7C04}"/>
  </hyperlinks>
  <pageMargins left="0.39370078740157483" right="0.39370078740157483" top="0.39370078740157483" bottom="0.39370078740157483" header="0.51181102362204722" footer="0.51181102362204722"/>
  <pageSetup scale="60" fitToHeight="0" orientation="portrait" horizontalDpi="1200" verticalDpi="1200" r:id="rId6"/>
  <headerFooter>
    <oddFooter>&amp;LMunicipal Flood Risk Check-Up&amp;CStart Here&amp;R&amp;P of &amp;N</oddFooter>
  </headerFooter>
  <rowBreaks count="5" manualBreakCount="5">
    <brk id="40" max="16" man="1"/>
    <brk id="65" max="16" man="1"/>
    <brk id="98" max="16" man="1"/>
    <brk id="134" max="16" man="1"/>
    <brk id="183" max="16" man="1"/>
  </rowBreaks>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01F09-22CA-499B-8205-DA3D9376E796}">
  <sheetPr>
    <tabColor theme="0" tint="-0.14999847407452621"/>
    <pageSetUpPr fitToPage="1"/>
  </sheetPr>
  <dimension ref="A1:U125"/>
  <sheetViews>
    <sheetView showGridLines="0" zoomScaleNormal="100" workbookViewId="0">
      <pane ySplit="3" topLeftCell="A4" activePane="bottomLeft" state="frozen"/>
      <selection pane="bottomLeft"/>
    </sheetView>
  </sheetViews>
  <sheetFormatPr defaultColWidth="0" defaultRowHeight="14.4" zeroHeight="1" x14ac:dyDescent="0.25"/>
  <cols>
    <col min="1" max="1" width="3.59765625" style="40" customWidth="1"/>
    <col min="2" max="3" width="8.8984375" style="40" customWidth="1"/>
    <col min="4" max="4" width="5.8984375" style="40" customWidth="1"/>
    <col min="5" max="17" width="8.8984375" style="40" customWidth="1"/>
    <col min="18" max="18" width="20.8984375" style="527" customWidth="1"/>
    <col min="19" max="19" width="5.8984375" style="40" customWidth="1"/>
    <col min="20" max="20" width="3.59765625" style="40" customWidth="1"/>
    <col min="21" max="16384" width="8.8984375" style="40" hidden="1"/>
  </cols>
  <sheetData>
    <row r="1" spans="2:21" ht="14.1" customHeight="1" x14ac:dyDescent="0.25"/>
    <row r="2" spans="2:21" ht="50.1" customHeight="1" x14ac:dyDescent="0.3">
      <c r="B2" s="528"/>
      <c r="C2" s="529" t="e" vm="11">
        <v>#VALUE!</v>
      </c>
      <c r="D2" s="530"/>
      <c r="E2" s="530" t="s">
        <v>296</v>
      </c>
      <c r="F2" s="528"/>
      <c r="G2" s="528"/>
      <c r="H2" s="528"/>
      <c r="I2" s="528"/>
      <c r="J2" s="528"/>
      <c r="K2" s="528"/>
      <c r="L2" s="528"/>
      <c r="M2" s="528"/>
      <c r="N2" s="528"/>
      <c r="O2" s="528"/>
      <c r="P2" s="528"/>
      <c r="Q2" s="528"/>
      <c r="R2" s="531"/>
      <c r="S2" s="528"/>
    </row>
    <row r="3" spans="2:21" ht="14.1" customHeight="1" x14ac:dyDescent="0.25"/>
    <row r="4" spans="2:21" ht="20.100000000000001" customHeight="1" x14ac:dyDescent="0.25"/>
    <row r="5" spans="2:21" ht="20.100000000000001" customHeight="1" x14ac:dyDescent="0.25">
      <c r="B5" s="532"/>
      <c r="C5" s="473" t="s">
        <v>298</v>
      </c>
      <c r="D5" s="52"/>
      <c r="E5" s="52"/>
      <c r="F5" s="52"/>
      <c r="G5" s="52"/>
      <c r="H5" s="52"/>
      <c r="I5" s="52"/>
      <c r="J5" s="52"/>
      <c r="K5" s="52"/>
      <c r="L5" s="52"/>
      <c r="M5" s="52"/>
      <c r="N5" s="52"/>
      <c r="O5" s="52"/>
      <c r="P5" s="52"/>
      <c r="Q5" s="52"/>
      <c r="R5" s="533" t="s">
        <v>778</v>
      </c>
      <c r="S5" s="52"/>
    </row>
    <row r="6" spans="2:21" ht="20.100000000000001" customHeight="1" x14ac:dyDescent="0.3">
      <c r="B6" s="52"/>
      <c r="C6" s="52"/>
      <c r="D6" s="759" t="s">
        <v>515</v>
      </c>
      <c r="E6" s="759"/>
      <c r="F6" s="759"/>
      <c r="G6" s="759"/>
      <c r="H6" s="759"/>
      <c r="I6" s="759"/>
      <c r="J6" s="759"/>
      <c r="K6" s="759"/>
      <c r="L6" s="759"/>
      <c r="M6" s="759"/>
      <c r="N6" s="759"/>
      <c r="O6" s="759"/>
      <c r="P6" s="759"/>
      <c r="Q6" s="146"/>
      <c r="R6" s="534"/>
      <c r="S6" s="84"/>
      <c r="T6" s="87"/>
    </row>
    <row r="7" spans="2:21" ht="20.100000000000001" customHeight="1" x14ac:dyDescent="0.3">
      <c r="B7" s="52"/>
      <c r="C7" s="52"/>
      <c r="D7" s="759"/>
      <c r="E7" s="759"/>
      <c r="F7" s="759"/>
      <c r="G7" s="759"/>
      <c r="H7" s="759"/>
      <c r="I7" s="759"/>
      <c r="J7" s="759"/>
      <c r="K7" s="759"/>
      <c r="L7" s="759"/>
      <c r="M7" s="759"/>
      <c r="N7" s="759"/>
      <c r="O7" s="759"/>
      <c r="P7" s="759"/>
      <c r="Q7" s="146"/>
      <c r="R7" s="534"/>
      <c r="S7" s="84"/>
      <c r="T7" s="87"/>
      <c r="U7" s="231"/>
    </row>
    <row r="8" spans="2:21" ht="20.100000000000001" customHeight="1" x14ac:dyDescent="0.25"/>
    <row r="9" spans="2:21" ht="20.100000000000001" customHeight="1" x14ac:dyDescent="0.25">
      <c r="B9" s="532"/>
      <c r="C9" s="115" t="s">
        <v>299</v>
      </c>
      <c r="D9" s="52"/>
      <c r="E9" s="52"/>
      <c r="F9" s="52"/>
      <c r="G9" s="52"/>
      <c r="H9" s="52"/>
      <c r="I9" s="52"/>
      <c r="J9" s="52"/>
      <c r="K9" s="52"/>
      <c r="L9" s="52"/>
      <c r="M9" s="52"/>
      <c r="N9" s="52"/>
      <c r="O9" s="52"/>
      <c r="P9" s="52"/>
      <c r="Q9" s="52"/>
      <c r="R9" s="533" t="s">
        <v>779</v>
      </c>
      <c r="S9" s="52"/>
    </row>
    <row r="10" spans="2:21" ht="20.100000000000001" customHeight="1" x14ac:dyDescent="0.25">
      <c r="B10" s="52"/>
      <c r="C10" s="52"/>
      <c r="D10" s="146" t="s">
        <v>300</v>
      </c>
      <c r="E10" s="146"/>
      <c r="F10" s="146"/>
      <c r="G10" s="146"/>
      <c r="H10" s="146"/>
      <c r="I10" s="146"/>
      <c r="J10" s="146"/>
      <c r="K10" s="146"/>
      <c r="L10" s="146"/>
      <c r="M10" s="146"/>
      <c r="N10" s="146"/>
      <c r="O10" s="146"/>
      <c r="P10" s="146"/>
      <c r="Q10" s="146"/>
      <c r="R10" s="534"/>
      <c r="S10" s="146"/>
      <c r="T10" s="479"/>
    </row>
    <row r="11" spans="2:21" ht="20.100000000000001" customHeight="1" x14ac:dyDescent="0.25"/>
    <row r="12" spans="2:21" ht="20.100000000000001" customHeight="1" x14ac:dyDescent="0.25">
      <c r="B12" s="532"/>
      <c r="C12" s="473" t="s">
        <v>302</v>
      </c>
      <c r="D12" s="52"/>
      <c r="E12" s="52"/>
      <c r="F12" s="52"/>
      <c r="G12" s="52"/>
      <c r="H12" s="52"/>
      <c r="I12" s="52"/>
      <c r="J12" s="52"/>
      <c r="K12" s="52"/>
      <c r="L12" s="52"/>
      <c r="M12" s="52"/>
      <c r="N12" s="52"/>
      <c r="O12" s="52"/>
      <c r="P12" s="52"/>
      <c r="Q12" s="52"/>
      <c r="R12" s="533" t="s">
        <v>780</v>
      </c>
      <c r="S12" s="52"/>
    </row>
    <row r="13" spans="2:21" ht="20.100000000000001" customHeight="1" x14ac:dyDescent="0.25">
      <c r="B13" s="52"/>
      <c r="C13" s="52"/>
      <c r="D13" s="759" t="s">
        <v>303</v>
      </c>
      <c r="E13" s="759"/>
      <c r="F13" s="759"/>
      <c r="G13" s="759"/>
      <c r="H13" s="759"/>
      <c r="I13" s="759"/>
      <c r="J13" s="759"/>
      <c r="K13" s="759"/>
      <c r="L13" s="759"/>
      <c r="M13" s="759"/>
      <c r="N13" s="759"/>
      <c r="O13" s="759"/>
      <c r="P13" s="759"/>
      <c r="Q13" s="146"/>
      <c r="R13" s="534"/>
      <c r="S13" s="146"/>
      <c r="T13" s="479"/>
    </row>
    <row r="14" spans="2:21" ht="20.100000000000001" customHeight="1" x14ac:dyDescent="0.25">
      <c r="B14" s="52"/>
      <c r="C14" s="52"/>
      <c r="D14" s="759"/>
      <c r="E14" s="759"/>
      <c r="F14" s="759"/>
      <c r="G14" s="759"/>
      <c r="H14" s="759"/>
      <c r="I14" s="759"/>
      <c r="J14" s="759"/>
      <c r="K14" s="759"/>
      <c r="L14" s="759"/>
      <c r="M14" s="759"/>
      <c r="N14" s="759"/>
      <c r="O14" s="759"/>
      <c r="P14" s="759"/>
      <c r="Q14" s="146"/>
      <c r="R14" s="534"/>
      <c r="S14" s="146"/>
      <c r="T14" s="479"/>
    </row>
    <row r="15" spans="2:21" ht="20.100000000000001" customHeight="1" x14ac:dyDescent="0.25">
      <c r="D15" s="479"/>
      <c r="E15" s="479"/>
      <c r="F15" s="479"/>
      <c r="G15" s="479"/>
      <c r="H15" s="479"/>
      <c r="I15" s="479"/>
      <c r="J15" s="479"/>
      <c r="K15" s="479"/>
      <c r="L15" s="479"/>
      <c r="M15" s="479"/>
      <c r="N15" s="479"/>
      <c r="O15" s="479"/>
      <c r="P15" s="479"/>
      <c r="Q15" s="479"/>
      <c r="S15" s="479"/>
      <c r="T15" s="479"/>
    </row>
    <row r="16" spans="2:21" ht="20.100000000000001" customHeight="1" x14ac:dyDescent="0.25">
      <c r="B16" s="532"/>
      <c r="C16" s="473" t="s">
        <v>304</v>
      </c>
      <c r="D16" s="52"/>
      <c r="E16" s="52"/>
      <c r="F16" s="52"/>
      <c r="G16" s="52"/>
      <c r="H16" s="52"/>
      <c r="I16" s="52"/>
      <c r="J16" s="52"/>
      <c r="K16" s="52"/>
      <c r="L16" s="52"/>
      <c r="M16" s="52"/>
      <c r="N16" s="52"/>
      <c r="O16" s="52"/>
      <c r="P16" s="52"/>
      <c r="Q16" s="52"/>
      <c r="R16" s="533" t="s">
        <v>783</v>
      </c>
      <c r="S16" s="52"/>
    </row>
    <row r="17" spans="2:20" ht="20.100000000000001" customHeight="1" x14ac:dyDescent="0.25">
      <c r="B17" s="52"/>
      <c r="C17" s="52"/>
      <c r="D17" s="767" t="s">
        <v>453</v>
      </c>
      <c r="E17" s="767"/>
      <c r="F17" s="767"/>
      <c r="G17" s="767"/>
      <c r="H17" s="767"/>
      <c r="I17" s="767"/>
      <c r="J17" s="767"/>
      <c r="K17" s="767"/>
      <c r="L17" s="767"/>
      <c r="M17" s="767"/>
      <c r="N17" s="767"/>
      <c r="O17" s="767"/>
      <c r="P17" s="767"/>
      <c r="Q17" s="146"/>
      <c r="R17" s="534"/>
      <c r="S17" s="146"/>
      <c r="T17" s="479"/>
    </row>
    <row r="18" spans="2:20" ht="20.100000000000001" customHeight="1" x14ac:dyDescent="0.25">
      <c r="B18" s="52"/>
      <c r="C18" s="52"/>
      <c r="D18" s="767"/>
      <c r="E18" s="767"/>
      <c r="F18" s="767"/>
      <c r="G18" s="767"/>
      <c r="H18" s="767"/>
      <c r="I18" s="767"/>
      <c r="J18" s="767"/>
      <c r="K18" s="767"/>
      <c r="L18" s="767"/>
      <c r="M18" s="767"/>
      <c r="N18" s="767"/>
      <c r="O18" s="767"/>
      <c r="P18" s="767"/>
      <c r="Q18" s="146"/>
      <c r="R18" s="534"/>
      <c r="S18" s="146"/>
      <c r="T18" s="479"/>
    </row>
    <row r="19" spans="2:20" ht="20.100000000000001" customHeight="1" x14ac:dyDescent="0.3">
      <c r="D19" s="87"/>
      <c r="E19" s="87"/>
      <c r="F19" s="87"/>
      <c r="G19" s="87"/>
      <c r="H19" s="87"/>
      <c r="I19" s="87"/>
      <c r="J19" s="87"/>
      <c r="K19" s="87"/>
      <c r="L19" s="87"/>
      <c r="M19" s="87"/>
      <c r="N19" s="87"/>
      <c r="O19" s="87"/>
      <c r="P19" s="87"/>
      <c r="Q19" s="87"/>
      <c r="S19" s="87"/>
      <c r="T19" s="87"/>
    </row>
    <row r="20" spans="2:20" ht="20.100000000000001" customHeight="1" x14ac:dyDescent="0.3">
      <c r="B20" s="532"/>
      <c r="C20" s="473" t="s">
        <v>277</v>
      </c>
      <c r="D20" s="84"/>
      <c r="E20" s="84"/>
      <c r="F20" s="84"/>
      <c r="G20" s="84"/>
      <c r="H20" s="84"/>
      <c r="I20" s="84"/>
      <c r="J20" s="84"/>
      <c r="K20" s="84"/>
      <c r="L20" s="84"/>
      <c r="M20" s="84"/>
      <c r="N20" s="84"/>
      <c r="O20" s="84"/>
      <c r="P20" s="84"/>
      <c r="Q20" s="84"/>
      <c r="R20" s="535" t="s">
        <v>301</v>
      </c>
      <c r="S20" s="146"/>
      <c r="T20" s="87"/>
    </row>
    <row r="21" spans="2:20" ht="20.100000000000001" customHeight="1" x14ac:dyDescent="0.25">
      <c r="B21" s="52"/>
      <c r="C21" s="115"/>
      <c r="D21" s="767" t="s">
        <v>305</v>
      </c>
      <c r="E21" s="767"/>
      <c r="F21" s="767"/>
      <c r="G21" s="767"/>
      <c r="H21" s="767"/>
      <c r="I21" s="767"/>
      <c r="J21" s="767"/>
      <c r="K21" s="767"/>
      <c r="L21" s="767"/>
      <c r="M21" s="767"/>
      <c r="N21" s="767"/>
      <c r="O21" s="767"/>
      <c r="P21" s="767"/>
      <c r="Q21" s="146"/>
      <c r="R21" s="534"/>
      <c r="S21" s="146"/>
      <c r="T21" s="479"/>
    </row>
    <row r="22" spans="2:20" ht="20.100000000000001" customHeight="1" x14ac:dyDescent="0.25">
      <c r="B22" s="52"/>
      <c r="C22" s="115"/>
      <c r="D22" s="767"/>
      <c r="E22" s="767"/>
      <c r="F22" s="767"/>
      <c r="G22" s="767"/>
      <c r="H22" s="767"/>
      <c r="I22" s="767"/>
      <c r="J22" s="767"/>
      <c r="K22" s="767"/>
      <c r="L22" s="767"/>
      <c r="M22" s="767"/>
      <c r="N22" s="767"/>
      <c r="O22" s="767"/>
      <c r="P22" s="767"/>
      <c r="Q22" s="146"/>
      <c r="R22" s="534"/>
      <c r="S22" s="146"/>
      <c r="T22" s="479"/>
    </row>
    <row r="23" spans="2:20" ht="20.100000000000001" customHeight="1" x14ac:dyDescent="0.25"/>
    <row r="24" spans="2:20" ht="20.100000000000001" customHeight="1" x14ac:dyDescent="0.25">
      <c r="B24" s="532"/>
      <c r="C24" s="473" t="s">
        <v>306</v>
      </c>
      <c r="D24" s="52"/>
      <c r="E24" s="52"/>
      <c r="F24" s="52"/>
      <c r="G24" s="52"/>
      <c r="H24" s="52"/>
      <c r="I24" s="52"/>
      <c r="J24" s="52"/>
      <c r="K24" s="52"/>
      <c r="L24" s="52"/>
      <c r="M24" s="52"/>
      <c r="N24" s="52"/>
      <c r="O24" s="52"/>
      <c r="P24" s="52"/>
      <c r="Q24" s="52"/>
      <c r="R24" s="535" t="s">
        <v>301</v>
      </c>
      <c r="S24" s="146"/>
    </row>
    <row r="25" spans="2:20" ht="20.100000000000001" customHeight="1" x14ac:dyDescent="0.25">
      <c r="B25" s="52"/>
      <c r="C25" s="52"/>
      <c r="D25" s="767" t="s">
        <v>307</v>
      </c>
      <c r="E25" s="767"/>
      <c r="F25" s="767"/>
      <c r="G25" s="767"/>
      <c r="H25" s="767"/>
      <c r="I25" s="767"/>
      <c r="J25" s="767"/>
      <c r="K25" s="767"/>
      <c r="L25" s="767"/>
      <c r="M25" s="767"/>
      <c r="N25" s="767"/>
      <c r="O25" s="767"/>
      <c r="P25" s="767"/>
      <c r="Q25" s="146"/>
      <c r="R25" s="534"/>
      <c r="S25" s="146"/>
      <c r="T25" s="479"/>
    </row>
    <row r="26" spans="2:20" ht="20.100000000000001" customHeight="1" x14ac:dyDescent="0.25">
      <c r="B26" s="52"/>
      <c r="C26" s="52"/>
      <c r="D26" s="767"/>
      <c r="E26" s="767"/>
      <c r="F26" s="767"/>
      <c r="G26" s="767"/>
      <c r="H26" s="767"/>
      <c r="I26" s="767"/>
      <c r="J26" s="767"/>
      <c r="K26" s="767"/>
      <c r="L26" s="767"/>
      <c r="M26" s="767"/>
      <c r="N26" s="767"/>
      <c r="O26" s="767"/>
      <c r="P26" s="767"/>
      <c r="Q26" s="52"/>
      <c r="R26" s="534"/>
      <c r="S26" s="52"/>
    </row>
    <row r="27" spans="2:20" ht="20.100000000000001" customHeight="1" x14ac:dyDescent="0.25">
      <c r="D27" s="536"/>
      <c r="E27" s="536"/>
      <c r="F27" s="536"/>
      <c r="G27" s="536"/>
      <c r="H27" s="536"/>
      <c r="I27" s="536"/>
      <c r="J27" s="536"/>
      <c r="K27" s="536"/>
      <c r="L27" s="536"/>
      <c r="M27" s="536"/>
      <c r="N27" s="536"/>
      <c r="O27" s="536"/>
      <c r="P27" s="536"/>
    </row>
    <row r="28" spans="2:20" ht="20.100000000000001" customHeight="1" x14ac:dyDescent="0.25">
      <c r="B28" s="532"/>
      <c r="C28" s="537" t="s">
        <v>308</v>
      </c>
      <c r="D28" s="538"/>
      <c r="E28" s="538"/>
      <c r="F28" s="538"/>
      <c r="G28" s="538"/>
      <c r="H28" s="538"/>
      <c r="I28" s="538"/>
      <c r="J28" s="538"/>
      <c r="K28" s="538"/>
      <c r="L28" s="538"/>
      <c r="M28" s="538"/>
      <c r="N28" s="538"/>
      <c r="O28" s="538"/>
      <c r="P28" s="538"/>
      <c r="Q28" s="538"/>
      <c r="R28" s="535" t="s">
        <v>301</v>
      </c>
      <c r="S28" s="538"/>
      <c r="T28" s="539"/>
    </row>
    <row r="29" spans="2:20" ht="20.100000000000001" customHeight="1" x14ac:dyDescent="0.25">
      <c r="B29" s="52"/>
      <c r="C29" s="538"/>
      <c r="D29" s="768" t="s">
        <v>672</v>
      </c>
      <c r="E29" s="768"/>
      <c r="F29" s="768"/>
      <c r="G29" s="768"/>
      <c r="H29" s="768"/>
      <c r="I29" s="768"/>
      <c r="J29" s="768"/>
      <c r="K29" s="768"/>
      <c r="L29" s="768"/>
      <c r="M29" s="768"/>
      <c r="N29" s="768"/>
      <c r="O29" s="768"/>
      <c r="P29" s="768"/>
      <c r="Q29" s="538"/>
      <c r="R29" s="538"/>
      <c r="S29" s="538"/>
      <c r="T29" s="539"/>
    </row>
    <row r="30" spans="2:20" ht="20.100000000000001" customHeight="1" x14ac:dyDescent="0.25">
      <c r="B30" s="52"/>
      <c r="C30" s="538"/>
      <c r="D30" s="768"/>
      <c r="E30" s="768"/>
      <c r="F30" s="768"/>
      <c r="G30" s="768"/>
      <c r="H30" s="768"/>
      <c r="I30" s="768"/>
      <c r="J30" s="768"/>
      <c r="K30" s="768"/>
      <c r="L30" s="768"/>
      <c r="M30" s="768"/>
      <c r="N30" s="768"/>
      <c r="O30" s="768"/>
      <c r="P30" s="768"/>
      <c r="Q30" s="538"/>
      <c r="R30" s="538"/>
      <c r="S30" s="538"/>
      <c r="T30" s="539"/>
    </row>
    <row r="31" spans="2:20" ht="20.100000000000001" customHeight="1" x14ac:dyDescent="0.25">
      <c r="C31" s="539"/>
      <c r="D31" s="539"/>
      <c r="E31" s="539"/>
      <c r="F31" s="539"/>
      <c r="G31" s="539"/>
      <c r="H31" s="539"/>
      <c r="I31" s="539"/>
      <c r="J31" s="539"/>
      <c r="K31" s="539"/>
      <c r="L31" s="539"/>
      <c r="M31" s="539"/>
      <c r="N31" s="539"/>
      <c r="O31" s="539"/>
      <c r="P31" s="539"/>
      <c r="Q31" s="539"/>
      <c r="R31" s="539"/>
      <c r="S31" s="539"/>
      <c r="T31" s="539"/>
    </row>
    <row r="32" spans="2:20" ht="20.100000000000001" customHeight="1" x14ac:dyDescent="0.25">
      <c r="B32" s="532"/>
      <c r="C32" s="473" t="s">
        <v>309</v>
      </c>
      <c r="D32" s="52"/>
      <c r="E32" s="52"/>
      <c r="F32" s="52"/>
      <c r="G32" s="52"/>
      <c r="H32" s="52"/>
      <c r="I32" s="52"/>
      <c r="J32" s="52"/>
      <c r="K32" s="52"/>
      <c r="L32" s="52"/>
      <c r="M32" s="52"/>
      <c r="N32" s="52"/>
      <c r="O32" s="52"/>
      <c r="P32" s="52"/>
      <c r="Q32" s="52"/>
      <c r="R32" s="533" t="s">
        <v>783</v>
      </c>
      <c r="S32" s="52"/>
    </row>
    <row r="33" spans="2:20" ht="20.100000000000001" customHeight="1" x14ac:dyDescent="0.25">
      <c r="B33" s="532"/>
      <c r="C33" s="52"/>
      <c r="D33" s="767" t="s">
        <v>310</v>
      </c>
      <c r="E33" s="767"/>
      <c r="F33" s="767"/>
      <c r="G33" s="767"/>
      <c r="H33" s="767"/>
      <c r="I33" s="767"/>
      <c r="J33" s="767"/>
      <c r="K33" s="767"/>
      <c r="L33" s="767"/>
      <c r="M33" s="767"/>
      <c r="N33" s="767"/>
      <c r="O33" s="767"/>
      <c r="P33" s="767"/>
      <c r="Q33" s="540"/>
      <c r="R33" s="533" t="s">
        <v>784</v>
      </c>
      <c r="S33" s="540"/>
      <c r="T33" s="536"/>
    </row>
    <row r="34" spans="2:20" ht="20.100000000000001" customHeight="1" x14ac:dyDescent="0.25">
      <c r="B34" s="52"/>
      <c r="C34" s="52"/>
      <c r="D34" s="767"/>
      <c r="E34" s="767"/>
      <c r="F34" s="767"/>
      <c r="G34" s="767"/>
      <c r="H34" s="767"/>
      <c r="I34" s="767"/>
      <c r="J34" s="767"/>
      <c r="K34" s="767"/>
      <c r="L34" s="767"/>
      <c r="M34" s="767"/>
      <c r="N34" s="767"/>
      <c r="O34" s="767"/>
      <c r="P34" s="767"/>
      <c r="Q34" s="540"/>
      <c r="R34" s="534"/>
      <c r="S34" s="540"/>
      <c r="T34" s="536"/>
    </row>
    <row r="35" spans="2:20" ht="20.100000000000001" customHeight="1" x14ac:dyDescent="0.25">
      <c r="B35" s="52"/>
      <c r="C35" s="52"/>
      <c r="D35" s="767"/>
      <c r="E35" s="767"/>
      <c r="F35" s="767"/>
      <c r="G35" s="767"/>
      <c r="H35" s="767"/>
      <c r="I35" s="767"/>
      <c r="J35" s="767"/>
      <c r="K35" s="767"/>
      <c r="L35" s="767"/>
      <c r="M35" s="767"/>
      <c r="N35" s="767"/>
      <c r="O35" s="767"/>
      <c r="P35" s="767"/>
      <c r="Q35" s="540"/>
      <c r="R35" s="534"/>
      <c r="S35" s="540"/>
      <c r="T35" s="536"/>
    </row>
    <row r="36" spans="2:20" ht="20.100000000000001" customHeight="1" x14ac:dyDescent="0.25">
      <c r="D36" s="541"/>
      <c r="E36" s="541"/>
      <c r="F36" s="541"/>
      <c r="G36" s="541"/>
      <c r="H36" s="541"/>
      <c r="I36" s="541"/>
      <c r="J36" s="541"/>
      <c r="K36" s="541"/>
      <c r="L36" s="541"/>
      <c r="M36" s="541"/>
      <c r="N36" s="541"/>
      <c r="O36" s="541"/>
      <c r="P36" s="541"/>
      <c r="Q36" s="541"/>
      <c r="S36" s="541"/>
      <c r="T36" s="541"/>
    </row>
    <row r="37" spans="2:20" ht="20.100000000000001" customHeight="1" x14ac:dyDescent="0.25">
      <c r="B37" s="532"/>
      <c r="C37" s="473" t="s">
        <v>273</v>
      </c>
      <c r="D37" s="155"/>
      <c r="E37" s="155"/>
      <c r="F37" s="155"/>
      <c r="G37" s="155"/>
      <c r="H37" s="155"/>
      <c r="I37" s="155"/>
      <c r="J37" s="155"/>
      <c r="K37" s="155"/>
      <c r="L37" s="155"/>
      <c r="M37" s="155"/>
      <c r="N37" s="155"/>
      <c r="O37" s="155"/>
      <c r="P37" s="155"/>
      <c r="Q37" s="540"/>
      <c r="R37" s="535" t="s">
        <v>311</v>
      </c>
      <c r="S37" s="155"/>
      <c r="T37" s="541"/>
    </row>
    <row r="38" spans="2:20" ht="20.100000000000001" customHeight="1" x14ac:dyDescent="0.25">
      <c r="B38" s="52"/>
      <c r="C38" s="52"/>
      <c r="D38" s="767" t="s">
        <v>516</v>
      </c>
      <c r="E38" s="767"/>
      <c r="F38" s="767"/>
      <c r="G38" s="767"/>
      <c r="H38" s="767"/>
      <c r="I38" s="767"/>
      <c r="J38" s="767"/>
      <c r="K38" s="767"/>
      <c r="L38" s="767"/>
      <c r="M38" s="767"/>
      <c r="N38" s="767"/>
      <c r="O38" s="767"/>
      <c r="P38" s="767"/>
      <c r="Q38" s="540"/>
      <c r="R38" s="535" t="s">
        <v>297</v>
      </c>
      <c r="S38" s="540"/>
      <c r="T38" s="536"/>
    </row>
    <row r="39" spans="2:20" ht="20.100000000000001" customHeight="1" x14ac:dyDescent="0.25">
      <c r="B39" s="52"/>
      <c r="C39" s="52"/>
      <c r="D39" s="767"/>
      <c r="E39" s="767"/>
      <c r="F39" s="767"/>
      <c r="G39" s="767"/>
      <c r="H39" s="767"/>
      <c r="I39" s="767"/>
      <c r="J39" s="767"/>
      <c r="K39" s="767"/>
      <c r="L39" s="767"/>
      <c r="M39" s="767"/>
      <c r="N39" s="767"/>
      <c r="O39" s="767"/>
      <c r="P39" s="767"/>
      <c r="Q39" s="540"/>
      <c r="R39" s="534"/>
      <c r="S39" s="540"/>
      <c r="T39" s="536"/>
    </row>
    <row r="40" spans="2:20" ht="20.100000000000001" customHeight="1" x14ac:dyDescent="0.25">
      <c r="D40" s="541"/>
      <c r="E40" s="541"/>
      <c r="F40" s="541"/>
      <c r="G40" s="541"/>
      <c r="H40" s="541"/>
      <c r="I40" s="541"/>
      <c r="J40" s="541"/>
      <c r="K40" s="541"/>
      <c r="L40" s="541"/>
      <c r="M40" s="541"/>
      <c r="N40" s="541"/>
      <c r="O40" s="541"/>
      <c r="P40" s="541"/>
      <c r="Q40" s="541"/>
      <c r="S40" s="541"/>
      <c r="T40" s="541"/>
    </row>
    <row r="41" spans="2:20" ht="20.100000000000001" customHeight="1" x14ac:dyDescent="0.25">
      <c r="B41" s="532"/>
      <c r="C41" s="473" t="s">
        <v>312</v>
      </c>
      <c r="D41" s="52"/>
      <c r="E41" s="52"/>
      <c r="F41" s="52"/>
      <c r="G41" s="52"/>
      <c r="H41" s="52"/>
      <c r="I41" s="52"/>
      <c r="J41" s="52"/>
      <c r="K41" s="52"/>
      <c r="L41" s="52"/>
      <c r="M41" s="52"/>
      <c r="N41" s="52"/>
      <c r="O41" s="52"/>
      <c r="P41" s="52"/>
      <c r="Q41" s="52"/>
      <c r="R41" s="533" t="s">
        <v>785</v>
      </c>
      <c r="S41" s="52"/>
    </row>
    <row r="42" spans="2:20" ht="20.100000000000001" customHeight="1" x14ac:dyDescent="0.25">
      <c r="B42" s="52"/>
      <c r="C42" s="52"/>
      <c r="D42" s="767" t="s">
        <v>313</v>
      </c>
      <c r="E42" s="767"/>
      <c r="F42" s="767"/>
      <c r="G42" s="767"/>
      <c r="H42" s="767"/>
      <c r="I42" s="767"/>
      <c r="J42" s="767"/>
      <c r="K42" s="767"/>
      <c r="L42" s="767"/>
      <c r="M42" s="767"/>
      <c r="N42" s="767"/>
      <c r="O42" s="767"/>
      <c r="P42" s="767"/>
      <c r="Q42" s="540"/>
      <c r="R42" s="534"/>
      <c r="S42" s="540"/>
      <c r="T42" s="536"/>
    </row>
    <row r="43" spans="2:20" ht="20.100000000000001" customHeight="1" x14ac:dyDescent="0.25">
      <c r="B43" s="52"/>
      <c r="C43" s="52"/>
      <c r="D43" s="767"/>
      <c r="E43" s="767"/>
      <c r="F43" s="767"/>
      <c r="G43" s="767"/>
      <c r="H43" s="767"/>
      <c r="I43" s="767"/>
      <c r="J43" s="767"/>
      <c r="K43" s="767"/>
      <c r="L43" s="767"/>
      <c r="M43" s="767"/>
      <c r="N43" s="767"/>
      <c r="O43" s="767"/>
      <c r="P43" s="767"/>
      <c r="Q43" s="540"/>
      <c r="R43" s="534"/>
      <c r="S43" s="540"/>
      <c r="T43" s="536"/>
    </row>
    <row r="44" spans="2:20" ht="20.100000000000001" customHeight="1" x14ac:dyDescent="0.25"/>
    <row r="45" spans="2:20" ht="20.100000000000001" customHeight="1" x14ac:dyDescent="0.25">
      <c r="B45" s="532"/>
      <c r="C45" s="473" t="s">
        <v>314</v>
      </c>
      <c r="D45" s="52"/>
      <c r="E45" s="52"/>
      <c r="F45" s="52"/>
      <c r="G45" s="52"/>
      <c r="H45" s="52"/>
      <c r="I45" s="52"/>
      <c r="J45" s="52"/>
      <c r="K45" s="52"/>
      <c r="L45" s="52"/>
      <c r="M45" s="52"/>
      <c r="N45" s="52"/>
      <c r="O45" s="52"/>
      <c r="P45" s="52"/>
      <c r="Q45" s="52"/>
      <c r="R45" s="533" t="s">
        <v>786</v>
      </c>
      <c r="S45" s="52"/>
    </row>
    <row r="46" spans="2:20" ht="20.100000000000001" customHeight="1" x14ac:dyDescent="0.25">
      <c r="B46" s="52"/>
      <c r="C46" s="115"/>
      <c r="D46" s="767" t="s">
        <v>315</v>
      </c>
      <c r="E46" s="767"/>
      <c r="F46" s="767"/>
      <c r="G46" s="767"/>
      <c r="H46" s="767"/>
      <c r="I46" s="767"/>
      <c r="J46" s="767"/>
      <c r="K46" s="767"/>
      <c r="L46" s="767"/>
      <c r="M46" s="767"/>
      <c r="N46" s="767"/>
      <c r="O46" s="767"/>
      <c r="P46" s="767"/>
      <c r="Q46" s="540"/>
      <c r="R46" s="534"/>
      <c r="S46" s="540"/>
      <c r="T46" s="536"/>
    </row>
    <row r="47" spans="2:20" ht="20.100000000000001" customHeight="1" x14ac:dyDescent="0.25">
      <c r="B47" s="52"/>
      <c r="C47" s="115"/>
      <c r="D47" s="767"/>
      <c r="E47" s="767"/>
      <c r="F47" s="767"/>
      <c r="G47" s="767"/>
      <c r="H47" s="767"/>
      <c r="I47" s="767"/>
      <c r="J47" s="767"/>
      <c r="K47" s="767"/>
      <c r="L47" s="767"/>
      <c r="M47" s="767"/>
      <c r="N47" s="767"/>
      <c r="O47" s="767"/>
      <c r="P47" s="767"/>
      <c r="Q47" s="540"/>
      <c r="R47" s="534"/>
      <c r="S47" s="540"/>
      <c r="T47" s="536"/>
    </row>
    <row r="48" spans="2:20" ht="20.100000000000001" customHeight="1" x14ac:dyDescent="0.25">
      <c r="B48" s="52"/>
      <c r="C48" s="115"/>
      <c r="D48" s="767"/>
      <c r="E48" s="767"/>
      <c r="F48" s="767"/>
      <c r="G48" s="767"/>
      <c r="H48" s="767"/>
      <c r="I48" s="767"/>
      <c r="J48" s="767"/>
      <c r="K48" s="767"/>
      <c r="L48" s="767"/>
      <c r="M48" s="767"/>
      <c r="N48" s="767"/>
      <c r="O48" s="767"/>
      <c r="P48" s="767"/>
      <c r="Q48" s="540"/>
      <c r="R48" s="534"/>
      <c r="S48" s="540"/>
      <c r="T48" s="536"/>
    </row>
    <row r="49" spans="2:20" ht="20.100000000000001" customHeight="1" x14ac:dyDescent="0.25">
      <c r="D49" s="536"/>
      <c r="E49" s="536"/>
      <c r="F49" s="536"/>
      <c r="G49" s="536"/>
      <c r="H49" s="536"/>
      <c r="I49" s="536"/>
      <c r="J49" s="536"/>
      <c r="K49" s="536"/>
      <c r="L49" s="536"/>
      <c r="M49" s="536"/>
      <c r="N49" s="536"/>
      <c r="O49" s="536"/>
      <c r="P49" s="536"/>
      <c r="Q49" s="536"/>
      <c r="S49" s="536"/>
      <c r="T49" s="536"/>
    </row>
    <row r="50" spans="2:20" ht="20.100000000000001" customHeight="1" x14ac:dyDescent="0.25">
      <c r="B50" s="532"/>
      <c r="C50" s="473" t="s">
        <v>317</v>
      </c>
      <c r="D50" s="52"/>
      <c r="E50" s="52"/>
      <c r="F50" s="52"/>
      <c r="G50" s="52"/>
      <c r="H50" s="52"/>
      <c r="I50" s="52"/>
      <c r="J50" s="52"/>
      <c r="K50" s="52"/>
      <c r="L50" s="52"/>
      <c r="M50" s="52"/>
      <c r="N50" s="52"/>
      <c r="O50" s="52"/>
      <c r="P50" s="52"/>
      <c r="Q50" s="52"/>
      <c r="R50" s="535" t="s">
        <v>690</v>
      </c>
      <c r="S50" s="52"/>
    </row>
    <row r="51" spans="2:20" ht="20.100000000000001" customHeight="1" x14ac:dyDescent="0.25">
      <c r="B51" s="532"/>
      <c r="C51" s="52"/>
      <c r="D51" s="767" t="s">
        <v>319</v>
      </c>
      <c r="E51" s="767"/>
      <c r="F51" s="767"/>
      <c r="G51" s="767"/>
      <c r="H51" s="767"/>
      <c r="I51" s="767"/>
      <c r="J51" s="767"/>
      <c r="K51" s="767"/>
      <c r="L51" s="767"/>
      <c r="M51" s="767"/>
      <c r="N51" s="767"/>
      <c r="O51" s="767"/>
      <c r="P51" s="767"/>
      <c r="Q51" s="540"/>
      <c r="R51" s="533" t="s">
        <v>316</v>
      </c>
      <c r="S51" s="540"/>
      <c r="T51" s="536"/>
    </row>
    <row r="52" spans="2:20" ht="20.100000000000001" customHeight="1" x14ac:dyDescent="0.25">
      <c r="B52" s="532"/>
      <c r="C52" s="52"/>
      <c r="D52" s="767"/>
      <c r="E52" s="767"/>
      <c r="F52" s="767"/>
      <c r="G52" s="767"/>
      <c r="H52" s="767"/>
      <c r="I52" s="767"/>
      <c r="J52" s="767"/>
      <c r="K52" s="767"/>
      <c r="L52" s="767"/>
      <c r="M52" s="767"/>
      <c r="N52" s="767"/>
      <c r="O52" s="767"/>
      <c r="P52" s="767"/>
      <c r="Q52" s="540"/>
      <c r="R52" s="533" t="s">
        <v>318</v>
      </c>
      <c r="S52" s="540"/>
      <c r="T52" s="536"/>
    </row>
    <row r="53" spans="2:20" ht="20.100000000000001" customHeight="1" x14ac:dyDescent="0.25">
      <c r="D53" s="536"/>
      <c r="E53" s="536"/>
      <c r="F53" s="536"/>
      <c r="G53" s="536"/>
      <c r="H53" s="536"/>
      <c r="I53" s="536"/>
      <c r="J53" s="536"/>
      <c r="K53" s="536"/>
      <c r="L53" s="536"/>
      <c r="M53" s="536"/>
      <c r="N53" s="536"/>
      <c r="O53" s="536"/>
      <c r="P53" s="536"/>
      <c r="Q53" s="536"/>
      <c r="S53" s="536"/>
      <c r="T53" s="536"/>
    </row>
    <row r="54" spans="2:20" ht="20.100000000000001" customHeight="1" x14ac:dyDescent="0.25">
      <c r="B54" s="532"/>
      <c r="C54" s="473" t="s">
        <v>504</v>
      </c>
      <c r="D54" s="52"/>
      <c r="E54" s="52"/>
      <c r="F54" s="52"/>
      <c r="G54" s="52"/>
      <c r="H54" s="52"/>
      <c r="I54" s="52"/>
      <c r="J54" s="52"/>
      <c r="K54" s="52"/>
      <c r="L54" s="52"/>
      <c r="M54" s="52"/>
      <c r="N54" s="52"/>
      <c r="O54" s="52"/>
      <c r="P54" s="52"/>
      <c r="Q54" s="52"/>
      <c r="R54" s="533" t="s">
        <v>787</v>
      </c>
      <c r="S54" s="52"/>
    </row>
    <row r="55" spans="2:20" ht="20.100000000000001" customHeight="1" x14ac:dyDescent="0.25">
      <c r="B55" s="532"/>
      <c r="C55" s="52"/>
      <c r="D55" s="767" t="s">
        <v>517</v>
      </c>
      <c r="E55" s="767"/>
      <c r="F55" s="767"/>
      <c r="G55" s="767"/>
      <c r="H55" s="767"/>
      <c r="I55" s="767"/>
      <c r="J55" s="767"/>
      <c r="K55" s="767"/>
      <c r="L55" s="767"/>
      <c r="M55" s="767"/>
      <c r="N55" s="767"/>
      <c r="O55" s="767"/>
      <c r="P55" s="767"/>
      <c r="Q55" s="540"/>
      <c r="R55" s="533" t="s">
        <v>788</v>
      </c>
      <c r="S55" s="540"/>
      <c r="T55" s="536"/>
    </row>
    <row r="56" spans="2:20" ht="20.100000000000001" customHeight="1" x14ac:dyDescent="0.25">
      <c r="B56" s="52"/>
      <c r="C56" s="52"/>
      <c r="D56" s="767"/>
      <c r="E56" s="767"/>
      <c r="F56" s="767"/>
      <c r="G56" s="767"/>
      <c r="H56" s="767"/>
      <c r="I56" s="767"/>
      <c r="J56" s="767"/>
      <c r="K56" s="767"/>
      <c r="L56" s="767"/>
      <c r="M56" s="767"/>
      <c r="N56" s="767"/>
      <c r="O56" s="767"/>
      <c r="P56" s="767"/>
      <c r="Q56" s="540"/>
      <c r="R56" s="534"/>
      <c r="S56" s="540"/>
      <c r="T56" s="536"/>
    </row>
    <row r="57" spans="2:20" ht="20.100000000000001" customHeight="1" x14ac:dyDescent="0.25">
      <c r="B57" s="52"/>
      <c r="C57" s="52"/>
      <c r="D57" s="767"/>
      <c r="E57" s="767"/>
      <c r="F57" s="767"/>
      <c r="G57" s="767"/>
      <c r="H57" s="767"/>
      <c r="I57" s="767"/>
      <c r="J57" s="767"/>
      <c r="K57" s="767"/>
      <c r="L57" s="767"/>
      <c r="M57" s="767"/>
      <c r="N57" s="767"/>
      <c r="O57" s="767"/>
      <c r="P57" s="767"/>
      <c r="Q57" s="540"/>
      <c r="R57" s="534"/>
      <c r="S57" s="540"/>
      <c r="T57" s="536"/>
    </row>
    <row r="58" spans="2:20" ht="20.100000000000001" customHeight="1" x14ac:dyDescent="0.3">
      <c r="D58" s="87"/>
      <c r="E58" s="87"/>
      <c r="F58" s="87"/>
      <c r="G58" s="87"/>
      <c r="H58" s="87"/>
      <c r="I58" s="87"/>
      <c r="J58" s="87"/>
      <c r="K58" s="87"/>
      <c r="L58" s="87"/>
      <c r="M58" s="87"/>
      <c r="N58" s="87"/>
      <c r="O58" s="87"/>
      <c r="P58" s="87"/>
      <c r="Q58" s="87"/>
      <c r="S58" s="87"/>
      <c r="T58" s="87"/>
    </row>
    <row r="59" spans="2:20" ht="20.100000000000001" customHeight="1" x14ac:dyDescent="0.25">
      <c r="B59" s="532"/>
      <c r="C59" s="473" t="s">
        <v>320</v>
      </c>
      <c r="D59" s="52"/>
      <c r="E59" s="52"/>
      <c r="F59" s="52"/>
      <c r="G59" s="52"/>
      <c r="H59" s="52"/>
      <c r="I59" s="52"/>
      <c r="J59" s="52"/>
      <c r="K59" s="52"/>
      <c r="L59" s="52"/>
      <c r="M59" s="52"/>
      <c r="N59" s="52"/>
      <c r="O59" s="52"/>
      <c r="P59" s="52"/>
      <c r="Q59" s="52"/>
      <c r="R59" s="533" t="s">
        <v>788</v>
      </c>
      <c r="S59" s="52"/>
    </row>
    <row r="60" spans="2:20" ht="20.100000000000001" customHeight="1" x14ac:dyDescent="0.25">
      <c r="B60" s="52"/>
      <c r="C60" s="52"/>
      <c r="D60" s="767" t="s">
        <v>321</v>
      </c>
      <c r="E60" s="767"/>
      <c r="F60" s="767"/>
      <c r="G60" s="767"/>
      <c r="H60" s="767"/>
      <c r="I60" s="767"/>
      <c r="J60" s="767"/>
      <c r="K60" s="767"/>
      <c r="L60" s="767"/>
      <c r="M60" s="767"/>
      <c r="N60" s="767"/>
      <c r="O60" s="767"/>
      <c r="P60" s="767"/>
      <c r="Q60" s="540"/>
      <c r="R60" s="534"/>
      <c r="S60" s="540"/>
      <c r="T60" s="536"/>
    </row>
    <row r="61" spans="2:20" ht="20.100000000000001" customHeight="1" x14ac:dyDescent="0.25">
      <c r="B61" s="52"/>
      <c r="C61" s="52"/>
      <c r="D61" s="767"/>
      <c r="E61" s="767"/>
      <c r="F61" s="767"/>
      <c r="G61" s="767"/>
      <c r="H61" s="767"/>
      <c r="I61" s="767"/>
      <c r="J61" s="767"/>
      <c r="K61" s="767"/>
      <c r="L61" s="767"/>
      <c r="M61" s="767"/>
      <c r="N61" s="767"/>
      <c r="O61" s="767"/>
      <c r="P61" s="767"/>
      <c r="Q61" s="540"/>
      <c r="R61" s="534"/>
      <c r="S61" s="540"/>
      <c r="T61" s="536"/>
    </row>
    <row r="62" spans="2:20" ht="20.100000000000001" customHeight="1" x14ac:dyDescent="0.25">
      <c r="B62" s="52"/>
      <c r="C62" s="52"/>
      <c r="D62" s="767"/>
      <c r="E62" s="767"/>
      <c r="F62" s="767"/>
      <c r="G62" s="767"/>
      <c r="H62" s="767"/>
      <c r="I62" s="767"/>
      <c r="J62" s="767"/>
      <c r="K62" s="767"/>
      <c r="L62" s="767"/>
      <c r="M62" s="767"/>
      <c r="N62" s="767"/>
      <c r="O62" s="767"/>
      <c r="P62" s="767"/>
      <c r="Q62" s="540"/>
      <c r="R62" s="534"/>
      <c r="S62" s="540"/>
      <c r="T62" s="536"/>
    </row>
    <row r="63" spans="2:20" ht="20.100000000000001" customHeight="1" x14ac:dyDescent="0.25"/>
    <row r="64" spans="2:20" ht="20.100000000000001" customHeight="1" x14ac:dyDescent="0.25">
      <c r="B64" s="532"/>
      <c r="C64" s="473" t="s">
        <v>14</v>
      </c>
      <c r="D64" s="52"/>
      <c r="E64" s="52"/>
      <c r="F64" s="52"/>
      <c r="G64" s="52"/>
      <c r="H64" s="52"/>
      <c r="I64" s="52"/>
      <c r="J64" s="52"/>
      <c r="K64" s="52"/>
      <c r="L64" s="52"/>
      <c r="M64" s="52"/>
      <c r="N64" s="52"/>
      <c r="O64" s="52"/>
      <c r="P64" s="52"/>
      <c r="Q64" s="52"/>
      <c r="R64" s="533" t="s">
        <v>787</v>
      </c>
      <c r="S64" s="52"/>
    </row>
    <row r="65" spans="2:20" ht="20.100000000000001" customHeight="1" x14ac:dyDescent="0.25">
      <c r="B65" s="52"/>
      <c r="C65" s="52"/>
      <c r="D65" s="767" t="s">
        <v>322</v>
      </c>
      <c r="E65" s="767"/>
      <c r="F65" s="767"/>
      <c r="G65" s="767"/>
      <c r="H65" s="767"/>
      <c r="I65" s="767"/>
      <c r="J65" s="767"/>
      <c r="K65" s="767"/>
      <c r="L65" s="767"/>
      <c r="M65" s="767"/>
      <c r="N65" s="767"/>
      <c r="O65" s="767"/>
      <c r="P65" s="767"/>
      <c r="Q65" s="540"/>
      <c r="R65" s="534"/>
      <c r="S65" s="540"/>
      <c r="T65" s="536"/>
    </row>
    <row r="66" spans="2:20" ht="20.100000000000001" customHeight="1" x14ac:dyDescent="0.25">
      <c r="B66" s="52"/>
      <c r="C66" s="52"/>
      <c r="D66" s="767"/>
      <c r="E66" s="767"/>
      <c r="F66" s="767"/>
      <c r="G66" s="767"/>
      <c r="H66" s="767"/>
      <c r="I66" s="767"/>
      <c r="J66" s="767"/>
      <c r="K66" s="767"/>
      <c r="L66" s="767"/>
      <c r="M66" s="767"/>
      <c r="N66" s="767"/>
      <c r="O66" s="767"/>
      <c r="P66" s="767"/>
      <c r="Q66" s="540"/>
      <c r="R66" s="534"/>
      <c r="S66" s="540"/>
      <c r="T66" s="536"/>
    </row>
    <row r="67" spans="2:20" ht="20.100000000000001" customHeight="1" x14ac:dyDescent="0.25"/>
    <row r="68" spans="2:20" ht="20.100000000000001" customHeight="1" x14ac:dyDescent="0.25">
      <c r="B68" s="532"/>
      <c r="C68" s="473" t="s">
        <v>323</v>
      </c>
      <c r="D68" s="52"/>
      <c r="E68" s="52"/>
      <c r="F68" s="52"/>
      <c r="G68" s="52"/>
      <c r="H68" s="52"/>
      <c r="I68" s="52"/>
      <c r="J68" s="52"/>
      <c r="K68" s="52"/>
      <c r="L68" s="52"/>
      <c r="M68" s="52"/>
      <c r="N68" s="52"/>
      <c r="O68" s="52"/>
      <c r="P68" s="52"/>
      <c r="Q68" s="52"/>
      <c r="R68" s="533" t="s">
        <v>778</v>
      </c>
      <c r="S68" s="52"/>
    </row>
    <row r="69" spans="2:20" ht="20.100000000000001" customHeight="1" x14ac:dyDescent="0.25">
      <c r="B69" s="52"/>
      <c r="C69" s="52"/>
      <c r="D69" s="767" t="s">
        <v>452</v>
      </c>
      <c r="E69" s="767"/>
      <c r="F69" s="767"/>
      <c r="G69" s="767"/>
      <c r="H69" s="767"/>
      <c r="I69" s="767"/>
      <c r="J69" s="767"/>
      <c r="K69" s="767"/>
      <c r="L69" s="767"/>
      <c r="M69" s="767"/>
      <c r="N69" s="767"/>
      <c r="O69" s="767"/>
      <c r="P69" s="767"/>
      <c r="Q69" s="540"/>
      <c r="R69" s="534"/>
      <c r="S69" s="540"/>
      <c r="T69" s="536"/>
    </row>
    <row r="70" spans="2:20" ht="20.100000000000001" customHeight="1" x14ac:dyDescent="0.25">
      <c r="B70" s="52"/>
      <c r="C70" s="52"/>
      <c r="D70" s="767"/>
      <c r="E70" s="767"/>
      <c r="F70" s="767"/>
      <c r="G70" s="767"/>
      <c r="H70" s="767"/>
      <c r="I70" s="767"/>
      <c r="J70" s="767"/>
      <c r="K70" s="767"/>
      <c r="L70" s="767"/>
      <c r="M70" s="767"/>
      <c r="N70" s="767"/>
      <c r="O70" s="767"/>
      <c r="P70" s="767"/>
      <c r="Q70" s="540"/>
      <c r="R70" s="534"/>
      <c r="S70" s="540"/>
      <c r="T70" s="536"/>
    </row>
    <row r="71" spans="2:20" ht="20.100000000000001" customHeight="1" x14ac:dyDescent="0.25">
      <c r="B71" s="52"/>
      <c r="C71" s="52"/>
      <c r="D71" s="767"/>
      <c r="E71" s="767"/>
      <c r="F71" s="767"/>
      <c r="G71" s="767"/>
      <c r="H71" s="767"/>
      <c r="I71" s="767"/>
      <c r="J71" s="767"/>
      <c r="K71" s="767"/>
      <c r="L71" s="767"/>
      <c r="M71" s="767"/>
      <c r="N71" s="767"/>
      <c r="O71" s="767"/>
      <c r="P71" s="767"/>
      <c r="Q71" s="540"/>
      <c r="R71" s="534"/>
      <c r="S71" s="540"/>
      <c r="T71" s="536"/>
    </row>
    <row r="72" spans="2:20" ht="20.100000000000001" customHeight="1" x14ac:dyDescent="0.3">
      <c r="D72" s="87"/>
      <c r="E72" s="87"/>
      <c r="F72" s="87"/>
      <c r="G72" s="87"/>
      <c r="H72" s="87"/>
      <c r="I72" s="87"/>
      <c r="J72" s="87"/>
      <c r="K72" s="87"/>
      <c r="L72" s="87"/>
      <c r="M72" s="87"/>
      <c r="N72" s="87"/>
      <c r="O72" s="87"/>
      <c r="P72" s="87"/>
      <c r="Q72" s="87"/>
      <c r="S72" s="87"/>
      <c r="T72" s="87"/>
    </row>
    <row r="73" spans="2:20" ht="20.100000000000001" customHeight="1" x14ac:dyDescent="0.25">
      <c r="B73" s="532"/>
      <c r="C73" s="473" t="s">
        <v>324</v>
      </c>
      <c r="D73" s="52"/>
      <c r="E73" s="52"/>
      <c r="F73" s="52"/>
      <c r="G73" s="52"/>
      <c r="H73" s="52"/>
      <c r="I73" s="52"/>
      <c r="J73" s="52"/>
      <c r="K73" s="52"/>
      <c r="L73" s="52"/>
      <c r="M73" s="52"/>
      <c r="N73" s="52"/>
      <c r="O73" s="52"/>
      <c r="P73" s="52"/>
      <c r="Q73" s="52"/>
      <c r="R73" s="533" t="s">
        <v>789</v>
      </c>
      <c r="S73" s="52"/>
    </row>
    <row r="74" spans="2:20" ht="20.100000000000001" customHeight="1" x14ac:dyDescent="0.25">
      <c r="B74" s="532"/>
      <c r="C74" s="52"/>
      <c r="D74" s="769" t="s">
        <v>454</v>
      </c>
      <c r="E74" s="769"/>
      <c r="F74" s="769"/>
      <c r="G74" s="769"/>
      <c r="H74" s="769"/>
      <c r="I74" s="769"/>
      <c r="J74" s="769"/>
      <c r="K74" s="769"/>
      <c r="L74" s="769"/>
      <c r="M74" s="769"/>
      <c r="N74" s="769"/>
      <c r="O74" s="769"/>
      <c r="P74" s="769"/>
      <c r="Q74" s="540"/>
      <c r="R74" s="533" t="s">
        <v>790</v>
      </c>
      <c r="S74" s="540"/>
      <c r="T74" s="536"/>
    </row>
    <row r="75" spans="2:20" ht="20.100000000000001" customHeight="1" x14ac:dyDescent="0.25">
      <c r="B75" s="52"/>
      <c r="C75" s="52"/>
      <c r="D75" s="769"/>
      <c r="E75" s="769"/>
      <c r="F75" s="769"/>
      <c r="G75" s="769"/>
      <c r="H75" s="769"/>
      <c r="I75" s="769"/>
      <c r="J75" s="769"/>
      <c r="K75" s="769"/>
      <c r="L75" s="769"/>
      <c r="M75" s="769"/>
      <c r="N75" s="769"/>
      <c r="O75" s="769"/>
      <c r="P75" s="769"/>
      <c r="Q75" s="540"/>
      <c r="R75" s="534"/>
      <c r="S75" s="540"/>
      <c r="T75" s="536"/>
    </row>
    <row r="76" spans="2:20" ht="20.100000000000001" customHeight="1" x14ac:dyDescent="0.25">
      <c r="B76" s="52"/>
      <c r="C76" s="52"/>
      <c r="D76" s="769"/>
      <c r="E76" s="769"/>
      <c r="F76" s="769"/>
      <c r="G76" s="769"/>
      <c r="H76" s="769"/>
      <c r="I76" s="769"/>
      <c r="J76" s="769"/>
      <c r="K76" s="769"/>
      <c r="L76" s="769"/>
      <c r="M76" s="769"/>
      <c r="N76" s="769"/>
      <c r="O76" s="769"/>
      <c r="P76" s="769"/>
      <c r="Q76" s="540"/>
      <c r="R76" s="534"/>
      <c r="S76" s="540"/>
      <c r="T76" s="536"/>
    </row>
    <row r="77" spans="2:20" ht="20.100000000000001" customHeight="1" x14ac:dyDescent="0.25">
      <c r="B77" s="52"/>
      <c r="C77" s="52"/>
      <c r="D77" s="769"/>
      <c r="E77" s="769"/>
      <c r="F77" s="769"/>
      <c r="G77" s="769"/>
      <c r="H77" s="769"/>
      <c r="I77" s="769"/>
      <c r="J77" s="769"/>
      <c r="K77" s="769"/>
      <c r="L77" s="769"/>
      <c r="M77" s="769"/>
      <c r="N77" s="769"/>
      <c r="O77" s="769"/>
      <c r="P77" s="769"/>
      <c r="Q77" s="540"/>
      <c r="R77" s="534"/>
      <c r="S77" s="540"/>
      <c r="T77" s="536"/>
    </row>
    <row r="78" spans="2:20" ht="20.100000000000001" customHeight="1" x14ac:dyDescent="0.25"/>
    <row r="79" spans="2:20" ht="20.100000000000001" customHeight="1" x14ac:dyDescent="0.25">
      <c r="B79" s="532"/>
      <c r="C79" s="473" t="s">
        <v>504</v>
      </c>
      <c r="D79" s="52"/>
      <c r="E79" s="52"/>
      <c r="F79" s="52"/>
      <c r="G79" s="52"/>
      <c r="H79" s="52"/>
      <c r="I79" s="52"/>
      <c r="J79" s="52"/>
      <c r="K79" s="52"/>
      <c r="L79" s="52"/>
      <c r="M79" s="52"/>
      <c r="N79" s="52"/>
      <c r="O79" s="52"/>
      <c r="P79" s="52"/>
      <c r="Q79" s="52"/>
      <c r="R79" s="533" t="s">
        <v>787</v>
      </c>
      <c r="S79" s="52"/>
    </row>
    <row r="80" spans="2:20" ht="20.100000000000001" customHeight="1" x14ac:dyDescent="0.25">
      <c r="B80" s="532"/>
      <c r="C80" s="52"/>
      <c r="D80" s="767" t="s">
        <v>517</v>
      </c>
      <c r="E80" s="767"/>
      <c r="F80" s="767"/>
      <c r="G80" s="767"/>
      <c r="H80" s="767"/>
      <c r="I80" s="767"/>
      <c r="J80" s="767"/>
      <c r="K80" s="767"/>
      <c r="L80" s="767"/>
      <c r="M80" s="767"/>
      <c r="N80" s="767"/>
      <c r="O80" s="767"/>
      <c r="P80" s="767"/>
      <c r="Q80" s="540"/>
      <c r="R80" s="533" t="s">
        <v>788</v>
      </c>
      <c r="S80" s="540"/>
      <c r="T80" s="536"/>
    </row>
    <row r="81" spans="2:20" ht="20.100000000000001" customHeight="1" x14ac:dyDescent="0.25">
      <c r="B81" s="52"/>
      <c r="C81" s="52"/>
      <c r="D81" s="767"/>
      <c r="E81" s="767"/>
      <c r="F81" s="767"/>
      <c r="G81" s="767"/>
      <c r="H81" s="767"/>
      <c r="I81" s="767"/>
      <c r="J81" s="767"/>
      <c r="K81" s="767"/>
      <c r="L81" s="767"/>
      <c r="M81" s="767"/>
      <c r="N81" s="767"/>
      <c r="O81" s="767"/>
      <c r="P81" s="767"/>
      <c r="Q81" s="540"/>
      <c r="R81" s="534"/>
      <c r="S81" s="540"/>
      <c r="T81" s="536"/>
    </row>
    <row r="82" spans="2:20" ht="20.100000000000001" customHeight="1" x14ac:dyDescent="0.25">
      <c r="B82" s="52"/>
      <c r="C82" s="52"/>
      <c r="D82" s="767"/>
      <c r="E82" s="767"/>
      <c r="F82" s="767"/>
      <c r="G82" s="767"/>
      <c r="H82" s="767"/>
      <c r="I82" s="767"/>
      <c r="J82" s="767"/>
      <c r="K82" s="767"/>
      <c r="L82" s="767"/>
      <c r="M82" s="767"/>
      <c r="N82" s="767"/>
      <c r="O82" s="767"/>
      <c r="P82" s="767"/>
      <c r="Q82" s="540"/>
      <c r="R82" s="534"/>
      <c r="S82" s="540"/>
      <c r="T82" s="541"/>
    </row>
    <row r="83" spans="2:20" ht="20.100000000000001" customHeight="1" x14ac:dyDescent="0.3">
      <c r="D83" s="87"/>
      <c r="E83" s="87"/>
      <c r="F83" s="87"/>
      <c r="G83" s="87"/>
      <c r="H83" s="87"/>
      <c r="I83" s="87"/>
      <c r="J83" s="87"/>
      <c r="K83" s="87"/>
      <c r="L83" s="87"/>
      <c r="M83" s="87"/>
      <c r="N83" s="87"/>
      <c r="O83" s="87"/>
      <c r="P83" s="87"/>
      <c r="Q83" s="87"/>
      <c r="S83" s="87"/>
    </row>
    <row r="84" spans="2:20" ht="20.100000000000001" customHeight="1" x14ac:dyDescent="0.25">
      <c r="B84" s="532"/>
      <c r="C84" s="473" t="s">
        <v>692</v>
      </c>
      <c r="D84" s="52"/>
      <c r="E84" s="52"/>
      <c r="F84" s="52"/>
      <c r="G84" s="52"/>
      <c r="H84" s="52"/>
      <c r="I84" s="52"/>
      <c r="J84" s="52"/>
      <c r="K84" s="52"/>
      <c r="L84" s="52"/>
      <c r="M84" s="52"/>
      <c r="N84" s="52"/>
      <c r="O84" s="52"/>
      <c r="P84" s="52"/>
      <c r="Q84" s="52"/>
      <c r="R84" s="533" t="s">
        <v>316</v>
      </c>
      <c r="S84" s="52"/>
      <c r="T84" s="536"/>
    </row>
    <row r="85" spans="2:20" ht="20.100000000000001" customHeight="1" x14ac:dyDescent="0.25">
      <c r="B85" s="532"/>
      <c r="C85" s="52"/>
      <c r="D85" s="769" t="s">
        <v>693</v>
      </c>
      <c r="E85" s="769"/>
      <c r="F85" s="769"/>
      <c r="G85" s="769"/>
      <c r="H85" s="769"/>
      <c r="I85" s="769"/>
      <c r="J85" s="769"/>
      <c r="K85" s="769"/>
      <c r="L85" s="769"/>
      <c r="M85" s="769"/>
      <c r="N85" s="769"/>
      <c r="O85" s="769"/>
      <c r="P85" s="769"/>
      <c r="Q85" s="540"/>
      <c r="R85" s="533" t="s">
        <v>318</v>
      </c>
      <c r="S85" s="540"/>
      <c r="T85" s="536"/>
    </row>
    <row r="86" spans="2:20" ht="20.100000000000001" customHeight="1" x14ac:dyDescent="0.25">
      <c r="B86" s="52"/>
      <c r="C86" s="52"/>
      <c r="D86" s="769"/>
      <c r="E86" s="769"/>
      <c r="F86" s="769"/>
      <c r="G86" s="769"/>
      <c r="H86" s="769"/>
      <c r="I86" s="769"/>
      <c r="J86" s="769"/>
      <c r="K86" s="769"/>
      <c r="L86" s="769"/>
      <c r="M86" s="769"/>
      <c r="N86" s="769"/>
      <c r="O86" s="769"/>
      <c r="P86" s="769"/>
      <c r="Q86" s="540"/>
      <c r="R86" s="534"/>
      <c r="S86" s="540"/>
      <c r="T86" s="536"/>
    </row>
    <row r="87" spans="2:20" ht="20.100000000000001" customHeight="1" x14ac:dyDescent="0.25">
      <c r="D87" s="541"/>
      <c r="E87" s="541"/>
      <c r="F87" s="541"/>
      <c r="G87" s="541"/>
      <c r="H87" s="541"/>
      <c r="I87" s="541"/>
      <c r="J87" s="541"/>
      <c r="K87" s="541"/>
      <c r="L87" s="541"/>
      <c r="M87" s="541"/>
      <c r="N87" s="541"/>
      <c r="O87" s="541"/>
      <c r="P87" s="541"/>
      <c r="Q87" s="541"/>
      <c r="S87" s="541"/>
      <c r="T87" s="536"/>
    </row>
    <row r="88" spans="2:20" ht="20.100000000000001" customHeight="1" x14ac:dyDescent="0.25">
      <c r="B88" s="532"/>
      <c r="C88" s="473" t="s">
        <v>325</v>
      </c>
      <c r="D88" s="52"/>
      <c r="E88" s="52"/>
      <c r="F88" s="52"/>
      <c r="G88" s="52"/>
      <c r="H88" s="52"/>
      <c r="I88" s="52"/>
      <c r="J88" s="52"/>
      <c r="K88" s="52"/>
      <c r="L88" s="52"/>
      <c r="M88" s="52"/>
      <c r="N88" s="52"/>
      <c r="O88" s="52"/>
      <c r="P88" s="52"/>
      <c r="Q88" s="52"/>
      <c r="R88" s="533" t="s">
        <v>791</v>
      </c>
      <c r="S88" s="52"/>
    </row>
    <row r="89" spans="2:20" ht="20.100000000000001" customHeight="1" x14ac:dyDescent="0.25">
      <c r="B89" s="52"/>
      <c r="C89" s="52"/>
      <c r="D89" s="767" t="s">
        <v>432</v>
      </c>
      <c r="E89" s="767"/>
      <c r="F89" s="767"/>
      <c r="G89" s="767"/>
      <c r="H89" s="767"/>
      <c r="I89" s="767"/>
      <c r="J89" s="767"/>
      <c r="K89" s="767"/>
      <c r="L89" s="767"/>
      <c r="M89" s="767"/>
      <c r="N89" s="767"/>
      <c r="O89" s="767"/>
      <c r="P89" s="767"/>
      <c r="Q89" s="540"/>
      <c r="R89" s="534"/>
      <c r="S89" s="540"/>
      <c r="T89" s="536"/>
    </row>
    <row r="90" spans="2:20" ht="20.100000000000001" customHeight="1" x14ac:dyDescent="0.25">
      <c r="B90" s="52"/>
      <c r="C90" s="52"/>
      <c r="D90" s="767"/>
      <c r="E90" s="767"/>
      <c r="F90" s="767"/>
      <c r="G90" s="767"/>
      <c r="H90" s="767"/>
      <c r="I90" s="767"/>
      <c r="J90" s="767"/>
      <c r="K90" s="767"/>
      <c r="L90" s="767"/>
      <c r="M90" s="767"/>
      <c r="N90" s="767"/>
      <c r="O90" s="767"/>
      <c r="P90" s="767"/>
      <c r="Q90" s="540"/>
      <c r="R90" s="534"/>
      <c r="S90" s="540"/>
      <c r="T90" s="536"/>
    </row>
    <row r="91" spans="2:20" ht="20.100000000000001" customHeight="1" x14ac:dyDescent="0.3">
      <c r="B91" s="52"/>
      <c r="C91" s="52"/>
      <c r="D91" s="767"/>
      <c r="E91" s="767"/>
      <c r="F91" s="767"/>
      <c r="G91" s="767"/>
      <c r="H91" s="767"/>
      <c r="I91" s="767"/>
      <c r="J91" s="767"/>
      <c r="K91" s="767"/>
      <c r="L91" s="767"/>
      <c r="M91" s="767"/>
      <c r="N91" s="767"/>
      <c r="O91" s="767"/>
      <c r="P91" s="767"/>
      <c r="Q91" s="540"/>
      <c r="R91" s="534"/>
      <c r="S91" s="540"/>
      <c r="T91" s="87"/>
    </row>
    <row r="92" spans="2:20" ht="20.100000000000001" customHeight="1" x14ac:dyDescent="0.25">
      <c r="D92" s="536"/>
      <c r="E92" s="536"/>
      <c r="F92" s="536"/>
      <c r="G92" s="536"/>
      <c r="H92" s="536"/>
      <c r="I92" s="536"/>
      <c r="J92" s="536"/>
      <c r="K92" s="536"/>
      <c r="L92" s="536"/>
      <c r="M92" s="536"/>
      <c r="N92" s="536"/>
      <c r="O92" s="536"/>
      <c r="P92" s="536"/>
      <c r="Q92" s="536"/>
      <c r="S92" s="536"/>
    </row>
    <row r="93" spans="2:20" ht="20.100000000000001" customHeight="1" x14ac:dyDescent="0.25">
      <c r="B93" s="532"/>
      <c r="C93" s="473" t="s">
        <v>30</v>
      </c>
      <c r="D93" s="52"/>
      <c r="E93" s="52"/>
      <c r="F93" s="52"/>
      <c r="G93" s="52"/>
      <c r="H93" s="52"/>
      <c r="I93" s="52"/>
      <c r="J93" s="52"/>
      <c r="K93" s="52"/>
      <c r="L93" s="52"/>
      <c r="M93" s="52"/>
      <c r="N93" s="52"/>
      <c r="O93" s="52"/>
      <c r="P93" s="52"/>
      <c r="Q93" s="52"/>
      <c r="R93" s="533" t="s">
        <v>780</v>
      </c>
      <c r="S93" s="52"/>
      <c r="T93" s="536"/>
    </row>
    <row r="94" spans="2:20" ht="20.100000000000001" customHeight="1" x14ac:dyDescent="0.25">
      <c r="B94" s="52"/>
      <c r="C94" s="52"/>
      <c r="D94" s="767" t="s">
        <v>455</v>
      </c>
      <c r="E94" s="767"/>
      <c r="F94" s="767"/>
      <c r="G94" s="767"/>
      <c r="H94" s="767"/>
      <c r="I94" s="767"/>
      <c r="J94" s="767"/>
      <c r="K94" s="767"/>
      <c r="L94" s="767"/>
      <c r="M94" s="767"/>
      <c r="N94" s="767"/>
      <c r="O94" s="767"/>
      <c r="P94" s="767"/>
      <c r="Q94" s="540"/>
      <c r="R94" s="534"/>
      <c r="S94" s="540"/>
      <c r="T94" s="536"/>
    </row>
    <row r="95" spans="2:20" ht="20.100000000000001" customHeight="1" x14ac:dyDescent="0.25">
      <c r="B95" s="52"/>
      <c r="C95" s="52"/>
      <c r="D95" s="767"/>
      <c r="E95" s="767"/>
      <c r="F95" s="767"/>
      <c r="G95" s="767"/>
      <c r="H95" s="767"/>
      <c r="I95" s="767"/>
      <c r="J95" s="767"/>
      <c r="K95" s="767"/>
      <c r="L95" s="767"/>
      <c r="M95" s="767"/>
      <c r="N95" s="767"/>
      <c r="O95" s="767"/>
      <c r="P95" s="767"/>
      <c r="Q95" s="540"/>
      <c r="R95" s="534"/>
      <c r="S95" s="540"/>
    </row>
    <row r="96" spans="2:20" ht="20.100000000000001" customHeight="1" x14ac:dyDescent="0.3">
      <c r="D96" s="87"/>
      <c r="E96" s="87"/>
      <c r="F96" s="87"/>
      <c r="G96" s="87"/>
      <c r="H96" s="87"/>
      <c r="I96" s="87"/>
      <c r="J96" s="87"/>
      <c r="K96" s="87"/>
      <c r="L96" s="87"/>
      <c r="M96" s="87"/>
      <c r="N96" s="87"/>
      <c r="O96" s="87"/>
      <c r="P96" s="87"/>
      <c r="Q96" s="87"/>
      <c r="S96" s="87"/>
    </row>
    <row r="97" spans="2:20" ht="20.100000000000001" customHeight="1" x14ac:dyDescent="0.25">
      <c r="B97" s="532"/>
      <c r="C97" s="473" t="s">
        <v>326</v>
      </c>
      <c r="D97" s="52"/>
      <c r="E97" s="52"/>
      <c r="F97" s="52"/>
      <c r="G97" s="52"/>
      <c r="H97" s="52"/>
      <c r="I97" s="52"/>
      <c r="J97" s="52"/>
      <c r="K97" s="52"/>
      <c r="L97" s="52"/>
      <c r="M97" s="52"/>
      <c r="N97" s="52"/>
      <c r="O97" s="52"/>
      <c r="P97" s="52"/>
      <c r="Q97" s="52"/>
      <c r="R97" s="533" t="s">
        <v>690</v>
      </c>
      <c r="S97" s="52"/>
      <c r="T97" s="536"/>
    </row>
    <row r="98" spans="2:20" ht="20.100000000000001" customHeight="1" x14ac:dyDescent="0.25">
      <c r="B98" s="52"/>
      <c r="C98" s="52"/>
      <c r="D98" s="767" t="s">
        <v>327</v>
      </c>
      <c r="E98" s="767"/>
      <c r="F98" s="767"/>
      <c r="G98" s="767"/>
      <c r="H98" s="767"/>
      <c r="I98" s="767"/>
      <c r="J98" s="767"/>
      <c r="K98" s="767"/>
      <c r="L98" s="767"/>
      <c r="M98" s="767"/>
      <c r="N98" s="767"/>
      <c r="O98" s="767"/>
      <c r="P98" s="767"/>
      <c r="Q98" s="540"/>
      <c r="R98" s="534"/>
      <c r="S98" s="540"/>
    </row>
    <row r="99" spans="2:20" ht="20.100000000000001" customHeight="1" x14ac:dyDescent="0.25">
      <c r="B99" s="52"/>
      <c r="C99" s="52"/>
      <c r="D99" s="767"/>
      <c r="E99" s="767"/>
      <c r="F99" s="767"/>
      <c r="G99" s="767"/>
      <c r="H99" s="767"/>
      <c r="I99" s="767"/>
      <c r="J99" s="767"/>
      <c r="K99" s="767"/>
      <c r="L99" s="767"/>
      <c r="M99" s="767"/>
      <c r="N99" s="767"/>
      <c r="O99" s="767"/>
      <c r="P99" s="767"/>
      <c r="Q99" s="540"/>
      <c r="R99" s="534"/>
      <c r="S99" s="540"/>
    </row>
    <row r="100" spans="2:20" ht="20.100000000000001" customHeight="1" x14ac:dyDescent="0.25">
      <c r="T100" s="536"/>
    </row>
    <row r="101" spans="2:20" ht="20.100000000000001" customHeight="1" x14ac:dyDescent="0.25">
      <c r="B101" s="532"/>
      <c r="C101" s="473" t="s">
        <v>12</v>
      </c>
      <c r="D101" s="52"/>
      <c r="E101" s="52"/>
      <c r="F101" s="52"/>
      <c r="G101" s="52"/>
      <c r="H101" s="52"/>
      <c r="I101" s="52"/>
      <c r="J101" s="52"/>
      <c r="K101" s="52"/>
      <c r="L101" s="52"/>
      <c r="M101" s="52"/>
      <c r="N101" s="52"/>
      <c r="O101" s="52"/>
      <c r="P101" s="52"/>
      <c r="Q101" s="52"/>
      <c r="R101" s="533" t="s">
        <v>795</v>
      </c>
      <c r="S101" s="52"/>
    </row>
    <row r="102" spans="2:20" ht="20.100000000000001" customHeight="1" x14ac:dyDescent="0.25">
      <c r="B102" s="52"/>
      <c r="C102" s="52"/>
      <c r="D102" s="542" t="s">
        <v>456</v>
      </c>
      <c r="E102" s="540"/>
      <c r="F102" s="540"/>
      <c r="G102" s="540"/>
      <c r="H102" s="540"/>
      <c r="I102" s="540"/>
      <c r="J102" s="540"/>
      <c r="K102" s="540"/>
      <c r="L102" s="540"/>
      <c r="M102" s="540"/>
      <c r="N102" s="540"/>
      <c r="O102" s="540"/>
      <c r="P102" s="540"/>
      <c r="Q102" s="540"/>
      <c r="R102" s="534"/>
      <c r="S102" s="540"/>
    </row>
    <row r="103" spans="2:20" ht="20.100000000000001" customHeight="1" x14ac:dyDescent="0.25">
      <c r="T103" s="536"/>
    </row>
    <row r="104" spans="2:20" ht="20.100000000000001" customHeight="1" x14ac:dyDescent="0.25">
      <c r="B104" s="532"/>
      <c r="C104" s="473" t="s">
        <v>328</v>
      </c>
      <c r="D104" s="52"/>
      <c r="E104" s="52"/>
      <c r="F104" s="52"/>
      <c r="G104" s="52"/>
      <c r="H104" s="52"/>
      <c r="I104" s="52"/>
      <c r="J104" s="52"/>
      <c r="K104" s="52"/>
      <c r="L104" s="52"/>
      <c r="M104" s="52"/>
      <c r="N104" s="52"/>
      <c r="O104" s="52"/>
      <c r="P104" s="52"/>
      <c r="Q104" s="52"/>
      <c r="R104" s="533" t="s">
        <v>795</v>
      </c>
      <c r="S104" s="52"/>
      <c r="T104" s="536"/>
    </row>
    <row r="105" spans="2:20" ht="20.100000000000001" customHeight="1" x14ac:dyDescent="0.25">
      <c r="B105" s="52"/>
      <c r="C105" s="52"/>
      <c r="D105" s="542" t="s">
        <v>329</v>
      </c>
      <c r="E105" s="540"/>
      <c r="F105" s="540"/>
      <c r="G105" s="540"/>
      <c r="H105" s="540"/>
      <c r="I105" s="540"/>
      <c r="J105" s="540"/>
      <c r="K105" s="540"/>
      <c r="L105" s="540"/>
      <c r="M105" s="540"/>
      <c r="N105" s="540"/>
      <c r="O105" s="540"/>
      <c r="P105" s="540"/>
      <c r="Q105" s="540"/>
      <c r="R105" s="534"/>
      <c r="S105" s="540"/>
      <c r="T105" s="536"/>
    </row>
    <row r="106" spans="2:20" ht="20.100000000000001" customHeight="1" x14ac:dyDescent="0.25"/>
    <row r="107" spans="2:20" ht="20.100000000000001" customHeight="1" x14ac:dyDescent="0.25">
      <c r="B107" s="532"/>
      <c r="C107" s="473" t="s">
        <v>936</v>
      </c>
      <c r="D107" s="52"/>
      <c r="E107" s="52"/>
      <c r="F107" s="52"/>
      <c r="G107" s="52"/>
      <c r="H107" s="52"/>
      <c r="I107" s="52"/>
      <c r="J107" s="52"/>
      <c r="K107" s="52"/>
      <c r="L107" s="52"/>
      <c r="M107" s="52"/>
      <c r="N107" s="52"/>
      <c r="O107" s="52"/>
      <c r="P107" s="52"/>
      <c r="Q107" s="52"/>
      <c r="R107" s="533" t="s">
        <v>690</v>
      </c>
      <c r="S107" s="52"/>
      <c r="T107" s="536"/>
    </row>
    <row r="108" spans="2:20" ht="20.100000000000001" customHeight="1" x14ac:dyDescent="0.25">
      <c r="B108" s="532"/>
      <c r="C108" s="52"/>
      <c r="D108" s="767" t="s">
        <v>330</v>
      </c>
      <c r="E108" s="767"/>
      <c r="F108" s="767"/>
      <c r="G108" s="767"/>
      <c r="H108" s="767"/>
      <c r="I108" s="767"/>
      <c r="J108" s="767"/>
      <c r="K108" s="767"/>
      <c r="L108" s="767"/>
      <c r="M108" s="767"/>
      <c r="N108" s="767"/>
      <c r="O108" s="767"/>
      <c r="P108" s="767"/>
      <c r="Q108" s="540"/>
      <c r="R108" s="533" t="s">
        <v>796</v>
      </c>
      <c r="S108" s="540"/>
    </row>
    <row r="109" spans="2:20" ht="20.100000000000001" customHeight="1" x14ac:dyDescent="0.25">
      <c r="B109" s="532"/>
      <c r="C109" s="52"/>
      <c r="D109" s="767"/>
      <c r="E109" s="767"/>
      <c r="F109" s="767"/>
      <c r="G109" s="767"/>
      <c r="H109" s="767"/>
      <c r="I109" s="767"/>
      <c r="J109" s="767"/>
      <c r="K109" s="767"/>
      <c r="L109" s="767"/>
      <c r="M109" s="767"/>
      <c r="N109" s="767"/>
      <c r="O109" s="767"/>
      <c r="P109" s="767"/>
      <c r="Q109" s="540"/>
      <c r="R109" s="533" t="s">
        <v>797</v>
      </c>
      <c r="S109" s="540"/>
    </row>
    <row r="110" spans="2:20" ht="20.100000000000001" customHeight="1" x14ac:dyDescent="0.25">
      <c r="D110" s="536"/>
      <c r="E110" s="536"/>
      <c r="F110" s="536"/>
      <c r="G110" s="536"/>
      <c r="H110" s="536"/>
      <c r="I110" s="536"/>
      <c r="J110" s="536"/>
      <c r="K110" s="536"/>
      <c r="L110" s="536"/>
      <c r="M110" s="536"/>
      <c r="N110" s="536"/>
      <c r="O110" s="536"/>
      <c r="P110" s="536"/>
      <c r="Q110" s="536"/>
      <c r="S110" s="536"/>
      <c r="T110" s="536"/>
    </row>
    <row r="111" spans="2:20" ht="20.100000000000001" customHeight="1" x14ac:dyDescent="0.25">
      <c r="B111" s="532"/>
      <c r="C111" s="473" t="s">
        <v>21</v>
      </c>
      <c r="D111" s="52"/>
      <c r="E111" s="52"/>
      <c r="F111" s="52"/>
      <c r="G111" s="52"/>
      <c r="H111" s="52"/>
      <c r="I111" s="52"/>
      <c r="J111" s="52"/>
      <c r="K111" s="52"/>
      <c r="L111" s="52"/>
      <c r="M111" s="52"/>
      <c r="N111" s="52"/>
      <c r="O111" s="52"/>
      <c r="P111" s="52"/>
      <c r="Q111" s="52"/>
      <c r="R111" s="533" t="s">
        <v>791</v>
      </c>
      <c r="S111" s="52"/>
      <c r="T111" s="536"/>
    </row>
    <row r="112" spans="2:20" ht="20.100000000000001" customHeight="1" x14ac:dyDescent="0.25">
      <c r="B112" s="52"/>
      <c r="C112" s="52"/>
      <c r="D112" s="542" t="s">
        <v>331</v>
      </c>
      <c r="E112" s="540"/>
      <c r="F112" s="540"/>
      <c r="G112" s="540"/>
      <c r="H112" s="540"/>
      <c r="I112" s="540"/>
      <c r="J112" s="540"/>
      <c r="K112" s="540"/>
      <c r="L112" s="540"/>
      <c r="M112" s="540"/>
      <c r="N112" s="540"/>
      <c r="O112" s="540"/>
      <c r="P112" s="540"/>
      <c r="Q112" s="540"/>
      <c r="R112" s="534"/>
      <c r="S112" s="540"/>
      <c r="T112" s="536"/>
    </row>
    <row r="113" spans="1:21" ht="19.5" customHeight="1" x14ac:dyDescent="0.25"/>
    <row r="114" spans="1:21" ht="19.5" customHeight="1" x14ac:dyDescent="0.25">
      <c r="B114" s="532"/>
      <c r="C114" s="473" t="s">
        <v>793</v>
      </c>
      <c r="D114" s="52"/>
      <c r="E114" s="52"/>
      <c r="F114" s="52"/>
      <c r="G114" s="52"/>
      <c r="H114" s="52"/>
      <c r="I114" s="52"/>
      <c r="J114" s="52"/>
      <c r="K114" s="52"/>
      <c r="L114" s="52"/>
      <c r="M114" s="52"/>
      <c r="N114" s="52"/>
      <c r="O114" s="52"/>
      <c r="P114" s="52"/>
      <c r="Q114" s="52"/>
      <c r="R114" s="533" t="s">
        <v>798</v>
      </c>
      <c r="S114" s="52"/>
    </row>
    <row r="115" spans="1:21" ht="19.5" customHeight="1" x14ac:dyDescent="0.25">
      <c r="B115" s="52"/>
      <c r="C115" s="52"/>
      <c r="D115" s="767" t="s">
        <v>457</v>
      </c>
      <c r="E115" s="767"/>
      <c r="F115" s="767"/>
      <c r="G115" s="767"/>
      <c r="H115" s="767"/>
      <c r="I115" s="767"/>
      <c r="J115" s="767"/>
      <c r="K115" s="767"/>
      <c r="L115" s="767"/>
      <c r="M115" s="767"/>
      <c r="N115" s="767"/>
      <c r="O115" s="767"/>
      <c r="P115" s="767"/>
      <c r="Q115" s="540"/>
      <c r="R115" s="534"/>
      <c r="S115" s="540"/>
    </row>
    <row r="116" spans="1:21" ht="19.5" customHeight="1" x14ac:dyDescent="0.25">
      <c r="B116" s="52"/>
      <c r="C116" s="52"/>
      <c r="D116" s="767"/>
      <c r="E116" s="767"/>
      <c r="F116" s="767"/>
      <c r="G116" s="767"/>
      <c r="H116" s="767"/>
      <c r="I116" s="767"/>
      <c r="J116" s="767"/>
      <c r="K116" s="767"/>
      <c r="L116" s="767"/>
      <c r="M116" s="767"/>
      <c r="N116" s="767"/>
      <c r="O116" s="767"/>
      <c r="P116" s="767"/>
      <c r="Q116" s="540"/>
      <c r="R116" s="534"/>
      <c r="S116" s="540"/>
    </row>
    <row r="117" spans="1:21" ht="15.75" customHeight="1" x14ac:dyDescent="0.25">
      <c r="D117" s="536"/>
      <c r="E117" s="536"/>
      <c r="F117" s="536"/>
      <c r="G117" s="536"/>
      <c r="H117" s="536"/>
      <c r="I117" s="536"/>
      <c r="J117" s="536"/>
      <c r="K117" s="536"/>
      <c r="L117" s="536"/>
      <c r="M117" s="536"/>
      <c r="N117" s="536"/>
      <c r="O117" s="536"/>
      <c r="P117" s="536"/>
      <c r="Q117" s="536"/>
      <c r="S117" s="536"/>
    </row>
    <row r="118" spans="1:21" s="199" customFormat="1" ht="23.4" x14ac:dyDescent="0.25">
      <c r="A118" s="40"/>
      <c r="B118" s="628" t="s">
        <v>761</v>
      </c>
      <c r="C118" s="628"/>
      <c r="D118" s="628"/>
      <c r="E118" s="628"/>
      <c r="F118" s="536"/>
      <c r="G118" s="300"/>
      <c r="H118" s="300"/>
      <c r="I118" s="300"/>
      <c r="J118" s="300"/>
      <c r="K118" s="300"/>
      <c r="L118" s="300"/>
      <c r="M118" s="300"/>
      <c r="N118" s="40"/>
      <c r="O118" s="40"/>
      <c r="P118" s="40"/>
      <c r="Q118" s="536"/>
      <c r="R118" s="628" t="s">
        <v>758</v>
      </c>
      <c r="S118" s="628"/>
      <c r="T118" s="40"/>
      <c r="U118" s="40"/>
    </row>
    <row r="119" spans="1:21" s="199" customFormat="1" ht="23.4" x14ac:dyDescent="0.25">
      <c r="A119" s="40"/>
      <c r="B119" s="628"/>
      <c r="C119" s="628"/>
      <c r="D119" s="628"/>
      <c r="E119" s="628"/>
      <c r="F119" s="536"/>
      <c r="G119" s="300"/>
      <c r="H119" s="300"/>
      <c r="I119" s="40"/>
      <c r="J119" s="626" t="s">
        <v>743</v>
      </c>
      <c r="K119" s="626"/>
      <c r="L119" s="626"/>
      <c r="M119" s="626"/>
      <c r="N119" s="40"/>
      <c r="O119" s="40"/>
      <c r="P119" s="40"/>
      <c r="Q119" s="536"/>
      <c r="R119" s="628"/>
      <c r="S119" s="628"/>
      <c r="T119" s="40"/>
      <c r="U119" s="40"/>
    </row>
    <row r="120" spans="1:21" s="199" customFormat="1" x14ac:dyDescent="0.25">
      <c r="A120" s="40"/>
      <c r="B120" s="40"/>
      <c r="C120" s="40"/>
      <c r="D120" s="40"/>
      <c r="E120" s="40"/>
      <c r="F120" s="40"/>
      <c r="G120" s="40"/>
      <c r="H120" s="40"/>
      <c r="I120" s="40"/>
      <c r="J120" s="40"/>
      <c r="K120" s="40"/>
      <c r="L120" s="40"/>
      <c r="M120" s="40"/>
      <c r="N120" s="40"/>
      <c r="O120" s="40"/>
      <c r="P120" s="40"/>
      <c r="Q120" s="40"/>
      <c r="R120" s="527"/>
      <c r="S120" s="40"/>
      <c r="T120" s="40"/>
      <c r="U120" s="40"/>
    </row>
    <row r="121" spans="1:21" s="199" customFormat="1" x14ac:dyDescent="0.25">
      <c r="A121" s="40"/>
      <c r="B121" s="40"/>
      <c r="C121" s="40"/>
      <c r="D121" s="40"/>
      <c r="E121" s="40"/>
      <c r="F121" s="40"/>
      <c r="G121" s="40"/>
      <c r="H121" s="40"/>
      <c r="I121" s="40"/>
      <c r="J121" s="40"/>
      <c r="K121" s="40"/>
      <c r="L121" s="40"/>
      <c r="M121" s="40"/>
      <c r="N121" s="40"/>
      <c r="O121" s="40"/>
      <c r="P121" s="40"/>
      <c r="Q121" s="40"/>
      <c r="R121" s="527"/>
      <c r="S121" s="40"/>
      <c r="T121" s="40"/>
      <c r="U121" s="40"/>
    </row>
    <row r="122" spans="1:21" s="199" customFormat="1" hidden="1" x14ac:dyDescent="0.25">
      <c r="A122" s="40"/>
      <c r="B122" s="40"/>
      <c r="C122" s="40"/>
      <c r="D122" s="40"/>
      <c r="E122" s="40"/>
      <c r="F122" s="40"/>
      <c r="G122" s="40"/>
      <c r="H122" s="40"/>
      <c r="I122" s="40"/>
      <c r="J122" s="40"/>
      <c r="K122" s="40"/>
      <c r="L122" s="40"/>
      <c r="M122" s="40"/>
      <c r="N122" s="40"/>
      <c r="O122" s="40"/>
      <c r="P122" s="40"/>
      <c r="Q122" s="40"/>
      <c r="R122" s="527"/>
      <c r="S122" s="40"/>
      <c r="T122" s="40"/>
      <c r="U122" s="40"/>
    </row>
    <row r="123" spans="1:21" s="199" customFormat="1" hidden="1" x14ac:dyDescent="0.25">
      <c r="A123" s="40"/>
      <c r="B123" s="40"/>
      <c r="C123" s="40"/>
      <c r="D123" s="40"/>
      <c r="E123" s="40"/>
      <c r="F123" s="40"/>
      <c r="G123" s="40"/>
      <c r="H123" s="40"/>
      <c r="I123" s="40"/>
      <c r="J123" s="40"/>
      <c r="K123" s="40"/>
      <c r="L123" s="40"/>
      <c r="M123" s="40"/>
      <c r="N123" s="40"/>
      <c r="O123" s="40"/>
      <c r="P123" s="40"/>
      <c r="Q123" s="40"/>
      <c r="R123" s="527"/>
      <c r="S123" s="40"/>
      <c r="T123" s="40"/>
      <c r="U123" s="40"/>
    </row>
    <row r="125" spans="1:21" hidden="1" x14ac:dyDescent="0.3">
      <c r="O125" s="39"/>
    </row>
  </sheetData>
  <sheetProtection algorithmName="SHA-512" hashValue="af2/HxrUG2hpRrICWkcmAlDeYpuJtr1BRISrftlTWDy+zheybX0NRxlY21qBXAxl3GyZXUZsbgRtwkiH9vbhWg==" saltValue="yUUmjmoJKyNUk6jQJW7DEQ==" spinCount="100000" sheet="1" objects="1" scenarios="1"/>
  <sortState xmlns:xlrd2="http://schemas.microsoft.com/office/spreadsheetml/2017/richdata2" ref="Z4:Z25">
    <sortCondition ref="Z25"/>
  </sortState>
  <mergeCells count="26">
    <mergeCell ref="R118:S119"/>
    <mergeCell ref="J119:M119"/>
    <mergeCell ref="D94:P95"/>
    <mergeCell ref="D98:P99"/>
    <mergeCell ref="D108:P109"/>
    <mergeCell ref="D115:P116"/>
    <mergeCell ref="B118:E119"/>
    <mergeCell ref="D69:P71"/>
    <mergeCell ref="D74:P77"/>
    <mergeCell ref="D85:P86"/>
    <mergeCell ref="D89:P91"/>
    <mergeCell ref="D51:P52"/>
    <mergeCell ref="D55:P57"/>
    <mergeCell ref="D65:P66"/>
    <mergeCell ref="D60:P62"/>
    <mergeCell ref="D80:P82"/>
    <mergeCell ref="D33:P35"/>
    <mergeCell ref="D38:P39"/>
    <mergeCell ref="D42:P43"/>
    <mergeCell ref="D46:P48"/>
    <mergeCell ref="D6:P7"/>
    <mergeCell ref="D17:P18"/>
    <mergeCell ref="D21:P22"/>
    <mergeCell ref="D25:P26"/>
    <mergeCell ref="D29:P30"/>
    <mergeCell ref="D13:P14"/>
  </mergeCells>
  <hyperlinks>
    <hyperlink ref="R24" location="'Section I'!A5" display="&lt; Back to Section I" xr:uid="{093F8712-7A07-1149-9AD2-B55CE916F10B}"/>
    <hyperlink ref="R28" location="'Section I'!A1" display="&lt; Back to Section 1" xr:uid="{B7C2AC5A-B5C0-614D-8B9A-5D29AE9AE5FA}"/>
    <hyperlink ref="R16" location="Q1A1" display="&lt; Back to Section I" xr:uid="{FC630BF2-03E8-CA46-8796-3B162CA25DF2}"/>
    <hyperlink ref="R32" location="Q1A1" display="&lt; Back to Section I" xr:uid="{EFA0E84E-F72C-4D48-9F24-46CBDD8493FC}"/>
    <hyperlink ref="R107" location="Q1A3" display="&lt; Back to Section I" xr:uid="{D0203598-5D34-234D-BD9B-71D3F2942F48}"/>
    <hyperlink ref="R64" location="Q1B2" display="&lt; Back to Section I" xr:uid="{C5FACACA-E267-3345-96DD-403871744920}"/>
    <hyperlink ref="R54" location="Q1B2" display="&lt; Back to Section I" xr:uid="{A0B8971A-FACF-804B-8F57-48325525DC58}"/>
    <hyperlink ref="R111" location="Q1C1" display="&lt; Back to Section I" xr:uid="{2E755952-2476-2946-A37E-1D3D3FBB2C33}"/>
    <hyperlink ref="R88" location="Q1C1" display="&lt; Back to Section I" xr:uid="{BD2E6150-7585-504E-BF8C-C6F8E1FD4632}"/>
    <hyperlink ref="R51" location="Q1C2" display="&lt; Back to Section I" xr:uid="{987364BF-4F91-DB44-8B79-DC81A42FC9F7}"/>
    <hyperlink ref="R93" location="Q1D1" display="&lt; Back to Section I" xr:uid="{86C4C82A-903B-0440-AA38-0C56A9AB2C8B}"/>
    <hyperlink ref="R12" location="Q1D1" display="&lt; Back to Section I" xr:uid="{5D64B333-0350-5549-9566-69F8A33033AE}"/>
    <hyperlink ref="R73" location="Q2A5" display="&lt; Back to Section II" xr:uid="{F3A48A2E-77CF-1746-9359-A085BE9DE321}"/>
    <hyperlink ref="R41" location="Q2A1" display="&lt; Back to Section II" xr:uid="{100BDF14-63DD-254F-A335-9BDDF0DCAD51}"/>
    <hyperlink ref="R33" location="Q3A2" display="&lt; Back to Section III" xr:uid="{DFD83491-4D1C-8B43-AF23-0F7BE41788FD}"/>
    <hyperlink ref="R5" location="Q3A3" display="&lt; Back to Section III" xr:uid="{86AE4A9D-5167-794E-943A-C03461E0A88C}"/>
    <hyperlink ref="R68" location="Q3A3" display="&lt; Back to Section III" xr:uid="{780277ED-48E1-614D-95A8-8C297B354E25}"/>
    <hyperlink ref="R74" location="Q3A4" display="&lt; Back to Section III" xr:uid="{6D0D1DB5-0B8A-D849-B6EE-B116135F518B}"/>
    <hyperlink ref="R101" location="Q1B1" display="&lt; Back to Section I" xr:uid="{4D842B05-CD95-904B-A490-41F17EEF1DE4}"/>
    <hyperlink ref="R20" location="'Section I'!B5" display="&lt; Back to Section I" xr:uid="{46F3DF25-9D3F-F044-92C7-75B0F242CE17}"/>
    <hyperlink ref="R97" location="Q1A3" display="&lt; Back to Section I" xr:uid="{C93F7F84-0581-974B-934A-EFE91A36B9E3}"/>
    <hyperlink ref="R104" location="Q1B1" display="&lt; Back to Section I" xr:uid="{586ED88D-70D6-DA45-A833-729524156944}"/>
    <hyperlink ref="R52" location="Q1D2" display="&lt; Back to Section I D2" xr:uid="{2C43AC54-DBEC-1844-94C3-E7D8FA6E01AD}"/>
    <hyperlink ref="R84" location="Q1C2" display="&lt; Back to Section I" xr:uid="{9B31CEA5-0596-754D-860E-05898448AC0C}"/>
    <hyperlink ref="R85" location="Q1D2" display="&lt; Back to Section I D2" xr:uid="{12C9C6CD-E62B-EB4C-8DE6-12EAA44695BA}"/>
    <hyperlink ref="R108" location="Q2A3" display="&lt; Back to Section II" xr:uid="{51116C37-A217-FB4B-876D-7BA9D4E629C7}"/>
    <hyperlink ref="R45" location="Q2B1" display="&lt; Back to Section II" xr:uid="{1F6F8E97-80D0-354F-A478-A87E462CF694}"/>
    <hyperlink ref="R109" location="Q3A8" display="&lt;Back to Section III" xr:uid="{BE109423-596C-7A44-B858-9713EAC197DC}"/>
    <hyperlink ref="R59" location="Q3B1" display="&lt; Back to Section III" xr:uid="{33661F78-DB96-E743-818C-2188F743C8B4}"/>
    <hyperlink ref="R55" location="Q3B1" display="&lt; Back to Section III" xr:uid="{CE1186EC-6633-0C42-B1D4-BFB92A4EF769}"/>
    <hyperlink ref="R9" location="Q3B3" display="&lt; Back to Section III" xr:uid="{75BB55E9-9001-584D-97CE-C3BF6D7B6845}"/>
    <hyperlink ref="R37" location="'Section II'!A5" display="&lt; Back to Section II" xr:uid="{F5299F34-BD48-EA41-ADFB-2454218FCE9D}"/>
    <hyperlink ref="R114" location="Q2C1" display="&lt; Back to Section II" xr:uid="{5F983B0B-6A3E-104C-B57D-CD857666A972}"/>
    <hyperlink ref="R38" location="'Section III'!A5" display="&lt; Back to Section III" xr:uid="{0ADBEB92-82D3-4F34-9E60-51CEBC9626F7}"/>
    <hyperlink ref="R50" location="Q1A3" display="&lt; Back to Section I, A3" xr:uid="{613E0C37-2501-4366-8E43-83697100D802}"/>
    <hyperlink ref="J119:M119" location="Glossary!B4" display="Return to top of page" xr:uid="{9F4D644F-54FB-4C1E-85EF-CCE93ACB45D4}"/>
    <hyperlink ref="B118:E119" location="'Background Calculations'!B6" display="Back to Supporting Information" xr:uid="{BA36D91E-B588-4C30-96D2-FDB871599534}"/>
    <hyperlink ref="R118:S119" location="References!B4" display="To References" xr:uid="{95994129-254C-431B-BA84-D6DBD3194A11}"/>
    <hyperlink ref="R79" location="Q1B2" display="&lt; Back to Section I" xr:uid="{4C95458F-131F-4F09-ADEA-CE51D467FF6C}"/>
    <hyperlink ref="R80" location="Q3B1" display="&lt; Back to Section III" xr:uid="{6819466A-A502-454C-8B10-AE68AF26EA17}"/>
  </hyperlinks>
  <pageMargins left="0.39370078740157483" right="0.39370078740157483" top="0.39370078740157483" bottom="0.39370078740157483" header="0.51181102362204722" footer="0.51181102362204722"/>
  <pageSetup scale="52" fitToHeight="0"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9959C-75D6-416D-9696-EE0375CBEBED}">
  <sheetPr>
    <tabColor theme="0" tint="-0.14999847407452621"/>
    <pageSetUpPr fitToPage="1"/>
  </sheetPr>
  <dimension ref="A1:V138"/>
  <sheetViews>
    <sheetView showGridLines="0" zoomScaleNormal="100" workbookViewId="0">
      <pane ySplit="3" topLeftCell="A4" activePane="bottomLeft" state="frozen"/>
      <selection pane="bottomLeft"/>
    </sheetView>
  </sheetViews>
  <sheetFormatPr defaultColWidth="0" defaultRowHeight="14.4" zeroHeight="1" x14ac:dyDescent="0.25"/>
  <cols>
    <col min="1" max="1" width="3.59765625" style="40" customWidth="1"/>
    <col min="2" max="3" width="8.8984375" style="40" customWidth="1"/>
    <col min="4" max="4" width="5.8984375" style="40" customWidth="1"/>
    <col min="5" max="19" width="8.8984375" style="40" customWidth="1"/>
    <col min="20" max="20" width="5.8984375" style="40" customWidth="1"/>
    <col min="21" max="21" width="3.59765625" style="40" customWidth="1"/>
    <col min="22" max="22" width="8.8984375" style="40" hidden="1" customWidth="1"/>
    <col min="23" max="16384" width="8.8984375" style="40" hidden="1"/>
  </cols>
  <sheetData>
    <row r="1" spans="1:22" x14ac:dyDescent="0.3">
      <c r="A1" s="87"/>
      <c r="B1" s="87"/>
      <c r="C1" s="755"/>
      <c r="D1" s="755"/>
      <c r="E1" s="755"/>
      <c r="F1" s="755"/>
      <c r="G1" s="755"/>
      <c r="H1" s="755"/>
      <c r="I1" s="755"/>
      <c r="J1" s="755"/>
      <c r="K1" s="755"/>
      <c r="L1" s="755"/>
      <c r="M1" s="755"/>
      <c r="N1" s="755"/>
      <c r="O1" s="755"/>
      <c r="P1" s="755"/>
      <c r="Q1" s="755"/>
      <c r="R1" s="755"/>
      <c r="S1" s="755"/>
      <c r="T1" s="755"/>
      <c r="U1" s="755"/>
      <c r="V1" s="87"/>
    </row>
    <row r="2" spans="1:22" ht="50.1" customHeight="1" x14ac:dyDescent="0.3">
      <c r="A2" s="87"/>
      <c r="B2" s="543"/>
      <c r="C2" s="543" t="e" vm="12">
        <v>#VALUE!</v>
      </c>
      <c r="D2" s="469"/>
      <c r="E2" s="530" t="s">
        <v>474</v>
      </c>
      <c r="F2" s="530"/>
      <c r="G2" s="469"/>
      <c r="H2" s="469"/>
      <c r="I2" s="469"/>
      <c r="J2" s="469"/>
      <c r="K2" s="469"/>
      <c r="L2" s="469"/>
      <c r="M2" s="469"/>
      <c r="N2" s="469"/>
      <c r="O2" s="469"/>
      <c r="P2" s="469"/>
      <c r="Q2" s="469"/>
      <c r="R2" s="469"/>
      <c r="S2" s="469"/>
      <c r="T2" s="469"/>
      <c r="U2" s="470"/>
      <c r="V2" s="87"/>
    </row>
    <row r="3" spans="1:22" ht="14.1" customHeight="1" x14ac:dyDescent="0.3">
      <c r="A3" s="87"/>
      <c r="B3" s="544"/>
      <c r="C3" s="544"/>
      <c r="D3" s="470"/>
      <c r="E3" s="545"/>
      <c r="F3" s="545"/>
      <c r="G3" s="470"/>
      <c r="H3" s="470"/>
      <c r="I3" s="470"/>
      <c r="J3" s="470"/>
      <c r="K3" s="470"/>
      <c r="L3" s="470"/>
      <c r="M3" s="470"/>
      <c r="N3" s="470"/>
      <c r="O3" s="470"/>
      <c r="P3" s="470"/>
      <c r="Q3" s="470"/>
      <c r="R3" s="470"/>
      <c r="S3" s="470"/>
      <c r="T3" s="470"/>
      <c r="U3" s="470"/>
      <c r="V3" s="87"/>
    </row>
    <row r="4" spans="1:22" ht="20.100000000000001" customHeight="1" x14ac:dyDescent="0.3">
      <c r="A4" s="60"/>
      <c r="B4" s="486"/>
      <c r="C4" s="546"/>
      <c r="D4" s="546"/>
      <c r="E4" s="546"/>
      <c r="F4" s="546"/>
      <c r="G4" s="546"/>
      <c r="H4" s="546"/>
      <c r="I4" s="546"/>
      <c r="J4" s="546"/>
      <c r="K4" s="546"/>
      <c r="L4" s="546"/>
      <c r="M4" s="546"/>
      <c r="N4" s="546"/>
      <c r="O4" s="546"/>
      <c r="P4" s="546"/>
      <c r="Q4" s="546"/>
      <c r="R4" s="546"/>
      <c r="S4" s="546"/>
      <c r="T4" s="546"/>
      <c r="U4" s="547"/>
      <c r="V4" s="60"/>
    </row>
    <row r="5" spans="1:22" ht="17.25" customHeight="1" x14ac:dyDescent="0.3">
      <c r="A5" s="60"/>
      <c r="B5" s="486"/>
      <c r="C5" s="588" t="s">
        <v>449</v>
      </c>
      <c r="D5" s="588"/>
      <c r="E5" s="588"/>
      <c r="F5" s="588"/>
      <c r="G5" s="588"/>
      <c r="H5" s="588"/>
      <c r="I5" s="588"/>
      <c r="J5" s="588"/>
      <c r="K5" s="588"/>
      <c r="L5" s="588"/>
      <c r="M5" s="588"/>
      <c r="N5" s="588"/>
      <c r="O5" s="588"/>
      <c r="P5" s="588"/>
      <c r="Q5" s="588"/>
      <c r="R5" s="588"/>
      <c r="S5" s="548"/>
      <c r="T5" s="548"/>
      <c r="U5" s="549"/>
      <c r="V5" s="60"/>
    </row>
    <row r="6" spans="1:22" ht="17.25" customHeight="1" x14ac:dyDescent="0.3">
      <c r="A6" s="60"/>
      <c r="B6" s="486"/>
      <c r="C6" s="588"/>
      <c r="D6" s="588"/>
      <c r="E6" s="588"/>
      <c r="F6" s="588"/>
      <c r="G6" s="588"/>
      <c r="H6" s="588"/>
      <c r="I6" s="588"/>
      <c r="J6" s="588"/>
      <c r="K6" s="588"/>
      <c r="L6" s="588"/>
      <c r="M6" s="588"/>
      <c r="N6" s="588"/>
      <c r="O6" s="588"/>
      <c r="P6" s="588"/>
      <c r="Q6" s="588"/>
      <c r="R6" s="588"/>
      <c r="S6" s="548"/>
      <c r="T6" s="548"/>
      <c r="U6" s="549"/>
      <c r="V6" s="60"/>
    </row>
    <row r="7" spans="1:22" ht="17.25" customHeight="1" x14ac:dyDescent="0.3">
      <c r="A7" s="60"/>
      <c r="B7" s="486"/>
      <c r="C7" s="764" t="s">
        <v>700</v>
      </c>
      <c r="D7" s="764"/>
      <c r="E7" s="764"/>
      <c r="F7" s="764"/>
      <c r="G7" s="764"/>
      <c r="H7" s="481"/>
      <c r="I7" s="481"/>
      <c r="J7" s="481"/>
      <c r="K7" s="481"/>
      <c r="L7" s="481"/>
      <c r="M7" s="481"/>
      <c r="N7" s="481"/>
      <c r="O7" s="481"/>
      <c r="P7" s="481"/>
      <c r="Q7" s="481"/>
      <c r="R7" s="481"/>
      <c r="S7" s="481"/>
      <c r="T7" s="481"/>
      <c r="U7" s="482"/>
      <c r="V7" s="60"/>
    </row>
    <row r="8" spans="1:22" ht="17.25" customHeight="1" x14ac:dyDescent="0.3">
      <c r="A8" s="60"/>
      <c r="B8" s="486"/>
      <c r="C8" s="496"/>
      <c r="D8" s="496"/>
      <c r="E8" s="496"/>
      <c r="F8" s="496"/>
      <c r="G8" s="496"/>
      <c r="H8" s="481"/>
      <c r="I8" s="481"/>
      <c r="J8" s="481"/>
      <c r="K8" s="481"/>
      <c r="L8" s="481"/>
      <c r="M8" s="481"/>
      <c r="N8" s="481"/>
      <c r="O8" s="481"/>
      <c r="P8" s="481"/>
      <c r="Q8" s="481"/>
      <c r="R8" s="481"/>
      <c r="S8" s="481"/>
      <c r="T8" s="481"/>
      <c r="U8" s="482"/>
      <c r="V8" s="60"/>
    </row>
    <row r="9" spans="1:22" ht="17.25" customHeight="1" x14ac:dyDescent="0.3">
      <c r="A9" s="60"/>
      <c r="B9" s="486"/>
      <c r="C9" s="770" t="s">
        <v>597</v>
      </c>
      <c r="D9" s="770"/>
      <c r="E9" s="770"/>
      <c r="F9" s="770"/>
      <c r="G9" s="770"/>
      <c r="H9" s="770"/>
      <c r="I9" s="770"/>
      <c r="J9" s="770"/>
      <c r="K9" s="770"/>
      <c r="L9" s="770"/>
      <c r="M9" s="770"/>
      <c r="N9" s="550"/>
      <c r="O9" s="481"/>
      <c r="P9" s="481"/>
      <c r="Q9" s="481"/>
      <c r="R9" s="481"/>
      <c r="S9" s="481"/>
      <c r="T9" s="481"/>
      <c r="U9" s="482"/>
      <c r="V9" s="60"/>
    </row>
    <row r="10" spans="1:22" ht="17.25" customHeight="1" x14ac:dyDescent="0.3">
      <c r="A10" s="60"/>
      <c r="B10" s="486"/>
      <c r="C10" s="764" t="s">
        <v>701</v>
      </c>
      <c r="D10" s="764"/>
      <c r="E10" s="764"/>
      <c r="F10" s="764"/>
      <c r="G10" s="764"/>
      <c r="H10" s="764"/>
      <c r="I10" s="764"/>
      <c r="J10" s="764"/>
      <c r="K10" s="764"/>
      <c r="L10" s="764"/>
      <c r="M10" s="764"/>
      <c r="N10" s="764"/>
      <c r="O10" s="764"/>
      <c r="P10" s="764"/>
      <c r="Q10" s="764"/>
      <c r="R10" s="764"/>
      <c r="S10" s="764"/>
      <c r="T10" s="481"/>
      <c r="U10" s="482"/>
      <c r="V10" s="60"/>
    </row>
    <row r="11" spans="1:22" ht="17.25" customHeight="1" x14ac:dyDescent="0.3">
      <c r="A11" s="60"/>
      <c r="B11" s="486"/>
      <c r="C11" s="551"/>
      <c r="D11" s="551"/>
      <c r="E11" s="551"/>
      <c r="F11" s="551"/>
      <c r="G11" s="551"/>
      <c r="H11" s="551"/>
      <c r="I11" s="551"/>
      <c r="J11" s="551"/>
      <c r="K11" s="551"/>
      <c r="L11" s="551"/>
      <c r="M11" s="551"/>
      <c r="N11" s="551"/>
      <c r="O11" s="551"/>
      <c r="P11" s="551"/>
      <c r="Q11" s="551"/>
      <c r="R11" s="551"/>
      <c r="S11" s="551"/>
      <c r="T11" s="551"/>
      <c r="U11" s="552"/>
      <c r="V11" s="60"/>
    </row>
    <row r="12" spans="1:22" ht="17.25" customHeight="1" x14ac:dyDescent="0.3">
      <c r="A12" s="60"/>
      <c r="B12" s="486"/>
      <c r="C12" s="770" t="s">
        <v>459</v>
      </c>
      <c r="D12" s="770"/>
      <c r="E12" s="770"/>
      <c r="F12" s="770"/>
      <c r="G12" s="770"/>
      <c r="H12" s="770"/>
      <c r="I12" s="770"/>
      <c r="J12" s="770"/>
      <c r="K12" s="770"/>
      <c r="L12" s="770"/>
      <c r="M12" s="770"/>
      <c r="N12" s="770"/>
      <c r="O12" s="770"/>
      <c r="P12" s="486"/>
      <c r="Q12" s="486"/>
      <c r="R12" s="486"/>
      <c r="S12" s="486"/>
      <c r="T12" s="486"/>
      <c r="U12" s="60"/>
      <c r="V12" s="60"/>
    </row>
    <row r="13" spans="1:22" ht="17.25" customHeight="1" x14ac:dyDescent="0.3">
      <c r="A13" s="60"/>
      <c r="B13" s="486"/>
      <c r="C13" s="764" t="s">
        <v>702</v>
      </c>
      <c r="D13" s="764"/>
      <c r="E13" s="764"/>
      <c r="F13" s="764"/>
      <c r="G13" s="764"/>
      <c r="H13" s="764"/>
      <c r="I13" s="764"/>
      <c r="J13" s="764"/>
      <c r="K13" s="764"/>
      <c r="L13" s="764"/>
      <c r="M13" s="764"/>
      <c r="N13" s="764"/>
      <c r="O13" s="764"/>
      <c r="P13" s="764"/>
      <c r="Q13" s="764"/>
      <c r="R13" s="764"/>
      <c r="S13" s="764"/>
      <c r="T13" s="481"/>
      <c r="U13" s="482"/>
      <c r="V13" s="60"/>
    </row>
    <row r="14" spans="1:22" ht="17.25" customHeight="1" x14ac:dyDescent="0.3">
      <c r="A14" s="60"/>
      <c r="B14" s="486"/>
      <c r="C14" s="52"/>
      <c r="D14" s="52"/>
      <c r="E14" s="52"/>
      <c r="F14" s="52"/>
      <c r="G14" s="52"/>
      <c r="H14" s="52"/>
      <c r="I14" s="52"/>
      <c r="J14" s="52"/>
      <c r="K14" s="52"/>
      <c r="L14" s="52"/>
      <c r="M14" s="52"/>
      <c r="N14" s="52"/>
      <c r="O14" s="52"/>
      <c r="P14" s="52"/>
      <c r="Q14" s="52"/>
      <c r="R14" s="52"/>
      <c r="S14" s="52"/>
      <c r="T14" s="52"/>
      <c r="V14" s="60"/>
    </row>
    <row r="15" spans="1:22" s="479" customFormat="1" ht="17.25" customHeight="1" x14ac:dyDescent="0.3">
      <c r="A15" s="60"/>
      <c r="B15" s="146"/>
      <c r="C15" s="770" t="s">
        <v>479</v>
      </c>
      <c r="D15" s="770"/>
      <c r="E15" s="770"/>
      <c r="F15" s="770"/>
      <c r="G15" s="770"/>
      <c r="H15" s="770"/>
      <c r="I15" s="770"/>
      <c r="J15" s="770"/>
      <c r="K15" s="770"/>
      <c r="L15" s="770"/>
      <c r="M15" s="770"/>
      <c r="N15" s="146"/>
      <c r="O15" s="146"/>
      <c r="P15" s="146"/>
      <c r="Q15" s="146"/>
      <c r="R15" s="146"/>
      <c r="S15" s="146"/>
      <c r="T15" s="146"/>
    </row>
    <row r="16" spans="1:22" ht="17.25" customHeight="1" x14ac:dyDescent="0.3">
      <c r="A16" s="60"/>
      <c r="B16" s="486"/>
      <c r="C16" s="764" t="s">
        <v>703</v>
      </c>
      <c r="D16" s="764"/>
      <c r="E16" s="764"/>
      <c r="F16" s="764"/>
      <c r="G16" s="764"/>
      <c r="H16" s="764"/>
      <c r="I16" s="764"/>
      <c r="J16" s="764"/>
      <c r="K16" s="764"/>
      <c r="L16" s="764"/>
      <c r="M16" s="764"/>
      <c r="N16" s="764"/>
      <c r="O16" s="764"/>
      <c r="P16" s="764"/>
      <c r="Q16" s="764"/>
      <c r="R16" s="764"/>
      <c r="S16" s="764"/>
      <c r="T16" s="481"/>
      <c r="U16" s="482"/>
      <c r="V16" s="60"/>
    </row>
    <row r="17" spans="1:22" ht="17.25" customHeight="1" x14ac:dyDescent="0.3">
      <c r="A17" s="60"/>
      <c r="B17" s="486"/>
      <c r="C17" s="52"/>
      <c r="D17" s="52"/>
      <c r="E17" s="52"/>
      <c r="F17" s="52"/>
      <c r="G17" s="52"/>
      <c r="H17" s="52"/>
      <c r="I17" s="52"/>
      <c r="J17" s="52"/>
      <c r="K17" s="52"/>
      <c r="L17" s="52"/>
      <c r="M17" s="52"/>
      <c r="N17" s="52"/>
      <c r="O17" s="52"/>
      <c r="P17" s="52"/>
      <c r="Q17" s="52"/>
      <c r="R17" s="52"/>
      <c r="S17" s="52"/>
      <c r="T17" s="52"/>
      <c r="V17" s="60"/>
    </row>
    <row r="18" spans="1:22" ht="17.25" customHeight="1" x14ac:dyDescent="0.3">
      <c r="A18" s="60"/>
      <c r="B18" s="486"/>
      <c r="C18" s="770" t="s">
        <v>598</v>
      </c>
      <c r="D18" s="770"/>
      <c r="E18" s="770"/>
      <c r="F18" s="770"/>
      <c r="G18" s="770"/>
      <c r="H18" s="770"/>
      <c r="I18" s="770"/>
      <c r="J18" s="770"/>
      <c r="K18" s="770"/>
      <c r="L18" s="770"/>
      <c r="M18" s="770"/>
      <c r="N18" s="486"/>
      <c r="O18" s="486"/>
      <c r="P18" s="486"/>
      <c r="Q18" s="486"/>
      <c r="R18" s="486"/>
      <c r="S18" s="486"/>
      <c r="T18" s="486"/>
      <c r="U18" s="60"/>
      <c r="V18" s="60"/>
    </row>
    <row r="19" spans="1:22" ht="17.25" customHeight="1" x14ac:dyDescent="0.3">
      <c r="A19" s="60"/>
      <c r="B19" s="486"/>
      <c r="C19" s="764" t="s">
        <v>704</v>
      </c>
      <c r="D19" s="764"/>
      <c r="E19" s="764"/>
      <c r="F19" s="764"/>
      <c r="G19" s="764"/>
      <c r="H19" s="764"/>
      <c r="I19" s="764"/>
      <c r="J19" s="764"/>
      <c r="K19" s="764"/>
      <c r="L19" s="764"/>
      <c r="M19" s="764"/>
      <c r="N19" s="764"/>
      <c r="O19" s="764"/>
      <c r="P19" s="764"/>
      <c r="Q19" s="764"/>
      <c r="R19" s="764"/>
      <c r="S19" s="764"/>
      <c r="T19" s="481"/>
      <c r="U19" s="482"/>
      <c r="V19" s="60"/>
    </row>
    <row r="20" spans="1:22" ht="17.25" customHeight="1" x14ac:dyDescent="0.3">
      <c r="A20" s="60"/>
      <c r="B20" s="486"/>
      <c r="C20" s="52"/>
      <c r="D20" s="52"/>
      <c r="E20" s="52"/>
      <c r="F20" s="52"/>
      <c r="G20" s="52"/>
      <c r="H20" s="52"/>
      <c r="I20" s="52"/>
      <c r="J20" s="52"/>
      <c r="K20" s="52"/>
      <c r="L20" s="52"/>
      <c r="M20" s="52"/>
      <c r="N20" s="52"/>
      <c r="O20" s="52"/>
      <c r="P20" s="52"/>
      <c r="Q20" s="52"/>
      <c r="R20" s="52"/>
      <c r="S20" s="52"/>
      <c r="T20" s="52"/>
      <c r="V20" s="60"/>
    </row>
    <row r="21" spans="1:22" ht="17.25" customHeight="1" x14ac:dyDescent="0.3">
      <c r="A21" s="60"/>
      <c r="B21" s="486"/>
      <c r="C21" s="770" t="s">
        <v>646</v>
      </c>
      <c r="D21" s="770"/>
      <c r="E21" s="770"/>
      <c r="F21" s="770"/>
      <c r="G21" s="770"/>
      <c r="H21" s="770"/>
      <c r="I21" s="770"/>
      <c r="J21" s="770"/>
      <c r="K21" s="770"/>
      <c r="L21" s="52"/>
      <c r="M21" s="52"/>
      <c r="N21" s="52"/>
      <c r="O21" s="52"/>
      <c r="P21" s="52"/>
      <c r="Q21" s="52"/>
      <c r="R21" s="52"/>
      <c r="S21" s="52"/>
      <c r="T21" s="52"/>
      <c r="V21" s="60"/>
    </row>
    <row r="22" spans="1:22" ht="17.25" customHeight="1" x14ac:dyDescent="0.3">
      <c r="A22" s="60"/>
      <c r="B22" s="486"/>
      <c r="C22" s="764" t="s">
        <v>715</v>
      </c>
      <c r="D22" s="764"/>
      <c r="E22" s="764"/>
      <c r="F22" s="764"/>
      <c r="G22" s="764"/>
      <c r="H22" s="764"/>
      <c r="I22" s="764"/>
      <c r="J22" s="764"/>
      <c r="K22" s="764"/>
      <c r="L22" s="764"/>
      <c r="M22" s="764"/>
      <c r="N22" s="764"/>
      <c r="O22" s="764"/>
      <c r="P22" s="764"/>
      <c r="Q22" s="764"/>
      <c r="R22" s="764"/>
      <c r="S22" s="764"/>
      <c r="T22" s="481"/>
      <c r="U22" s="482"/>
      <c r="V22" s="60"/>
    </row>
    <row r="23" spans="1:22" ht="17.25" customHeight="1" x14ac:dyDescent="0.3">
      <c r="A23" s="60"/>
      <c r="B23" s="486"/>
      <c r="C23" s="52"/>
      <c r="D23" s="52"/>
      <c r="E23" s="52"/>
      <c r="F23" s="52"/>
      <c r="G23" s="52"/>
      <c r="H23" s="52"/>
      <c r="I23" s="52"/>
      <c r="J23" s="52"/>
      <c r="K23" s="52"/>
      <c r="L23" s="52"/>
      <c r="M23" s="52"/>
      <c r="N23" s="52"/>
      <c r="O23" s="52"/>
      <c r="P23" s="52"/>
      <c r="Q23" s="52"/>
      <c r="R23" s="52"/>
      <c r="S23" s="52"/>
      <c r="T23" s="52"/>
      <c r="V23" s="60"/>
    </row>
    <row r="24" spans="1:22" ht="17.25" customHeight="1" x14ac:dyDescent="0.3">
      <c r="A24" s="60"/>
      <c r="B24" s="486"/>
      <c r="C24" s="770" t="s">
        <v>599</v>
      </c>
      <c r="D24" s="770"/>
      <c r="E24" s="770"/>
      <c r="F24" s="770"/>
      <c r="G24" s="770"/>
      <c r="H24" s="770"/>
      <c r="I24" s="770"/>
      <c r="J24" s="770"/>
      <c r="K24" s="770"/>
      <c r="L24" s="770"/>
      <c r="M24" s="770"/>
      <c r="N24" s="486"/>
      <c r="O24" s="486"/>
      <c r="P24" s="486"/>
      <c r="Q24" s="486"/>
      <c r="R24" s="486"/>
      <c r="S24" s="486"/>
      <c r="T24" s="486"/>
      <c r="U24" s="60"/>
      <c r="V24" s="60"/>
    </row>
    <row r="25" spans="1:22" ht="17.25" customHeight="1" x14ac:dyDescent="0.3">
      <c r="A25" s="60"/>
      <c r="B25" s="486"/>
      <c r="C25" s="754" t="s">
        <v>716</v>
      </c>
      <c r="D25" s="754"/>
      <c r="E25" s="754"/>
      <c r="F25" s="754"/>
      <c r="G25" s="754"/>
      <c r="H25" s="754"/>
      <c r="I25" s="754"/>
      <c r="J25" s="481"/>
      <c r="K25" s="481"/>
      <c r="L25" s="481"/>
      <c r="M25" s="481"/>
      <c r="N25" s="481"/>
      <c r="O25" s="481"/>
      <c r="P25" s="481"/>
      <c r="Q25" s="481"/>
      <c r="R25" s="481"/>
      <c r="S25" s="481"/>
      <c r="T25" s="481"/>
      <c r="U25" s="482"/>
      <c r="V25" s="60"/>
    </row>
    <row r="26" spans="1:22" ht="17.25" customHeight="1" x14ac:dyDescent="0.3">
      <c r="A26" s="60"/>
      <c r="B26" s="486"/>
      <c r="C26" s="52"/>
      <c r="D26" s="52"/>
      <c r="E26" s="52"/>
      <c r="F26" s="52"/>
      <c r="G26" s="52"/>
      <c r="H26" s="52"/>
      <c r="I26" s="52"/>
      <c r="J26" s="52"/>
      <c r="K26" s="52"/>
      <c r="L26" s="52"/>
      <c r="M26" s="52"/>
      <c r="N26" s="52"/>
      <c r="O26" s="52"/>
      <c r="P26" s="52"/>
      <c r="Q26" s="52"/>
      <c r="R26" s="52"/>
      <c r="S26" s="52"/>
      <c r="T26" s="52"/>
      <c r="V26" s="60"/>
    </row>
    <row r="27" spans="1:22" ht="17.25" customHeight="1" x14ac:dyDescent="0.3">
      <c r="A27" s="60"/>
      <c r="B27" s="486"/>
      <c r="C27" s="770" t="s">
        <v>600</v>
      </c>
      <c r="D27" s="770"/>
      <c r="E27" s="770"/>
      <c r="F27" s="770"/>
      <c r="G27" s="770"/>
      <c r="H27" s="770"/>
      <c r="I27" s="770"/>
      <c r="J27" s="770"/>
      <c r="K27" s="770"/>
      <c r="L27" s="770"/>
      <c r="M27" s="770"/>
      <c r="N27" s="486"/>
      <c r="O27" s="486"/>
      <c r="P27" s="486"/>
      <c r="Q27" s="486"/>
      <c r="R27" s="486"/>
      <c r="S27" s="486"/>
      <c r="T27" s="486"/>
      <c r="U27" s="60"/>
      <c r="V27" s="60"/>
    </row>
    <row r="28" spans="1:22" ht="17.25" customHeight="1" x14ac:dyDescent="0.3">
      <c r="A28" s="60"/>
      <c r="B28" s="486"/>
      <c r="C28" s="754" t="s">
        <v>717</v>
      </c>
      <c r="D28" s="754"/>
      <c r="E28" s="754"/>
      <c r="F28" s="754"/>
      <c r="G28" s="754"/>
      <c r="H28" s="754"/>
      <c r="I28" s="754"/>
      <c r="J28" s="481"/>
      <c r="K28" s="481"/>
      <c r="L28" s="481"/>
      <c r="M28" s="481"/>
      <c r="N28" s="481"/>
      <c r="O28" s="481"/>
      <c r="P28" s="481"/>
      <c r="Q28" s="481"/>
      <c r="R28" s="481"/>
      <c r="S28" s="481"/>
      <c r="T28" s="481"/>
      <c r="U28" s="482"/>
      <c r="V28" s="60"/>
    </row>
    <row r="29" spans="1:22" ht="17.25" customHeight="1" x14ac:dyDescent="0.3">
      <c r="A29" s="60"/>
      <c r="B29" s="486"/>
      <c r="C29" s="52"/>
      <c r="D29" s="52"/>
      <c r="E29" s="52"/>
      <c r="F29" s="52"/>
      <c r="G29" s="52"/>
      <c r="H29" s="52"/>
      <c r="I29" s="52"/>
      <c r="J29" s="52"/>
      <c r="K29" s="52"/>
      <c r="L29" s="52"/>
      <c r="M29" s="52"/>
      <c r="N29" s="52"/>
      <c r="O29" s="52"/>
      <c r="P29" s="52"/>
      <c r="Q29" s="52"/>
      <c r="R29" s="52"/>
      <c r="S29" s="52"/>
      <c r="T29" s="52"/>
      <c r="V29" s="60"/>
    </row>
    <row r="30" spans="1:22" ht="17.25" customHeight="1" x14ac:dyDescent="0.3">
      <c r="A30" s="60"/>
      <c r="B30" s="486"/>
      <c r="C30" s="770" t="s">
        <v>705</v>
      </c>
      <c r="D30" s="770"/>
      <c r="E30" s="770"/>
      <c r="F30" s="770"/>
      <c r="G30" s="770"/>
      <c r="H30" s="770"/>
      <c r="I30" s="770"/>
      <c r="J30" s="770"/>
      <c r="K30" s="770"/>
      <c r="L30" s="770"/>
      <c r="M30" s="770"/>
      <c r="N30" s="770"/>
      <c r="O30" s="486"/>
      <c r="P30" s="486"/>
      <c r="Q30" s="486"/>
      <c r="R30" s="486"/>
      <c r="S30" s="486"/>
      <c r="T30" s="486"/>
      <c r="U30" s="60"/>
      <c r="V30" s="60"/>
    </row>
    <row r="31" spans="1:22" ht="17.25" customHeight="1" x14ac:dyDescent="0.3">
      <c r="A31" s="60"/>
      <c r="B31" s="486"/>
      <c r="C31" s="754" t="s">
        <v>718</v>
      </c>
      <c r="D31" s="754"/>
      <c r="E31" s="754"/>
      <c r="F31" s="754"/>
      <c r="G31" s="754"/>
      <c r="H31" s="754"/>
      <c r="I31" s="754"/>
      <c r="J31" s="754"/>
      <c r="K31" s="481"/>
      <c r="L31" s="481"/>
      <c r="M31" s="481"/>
      <c r="N31" s="481"/>
      <c r="O31" s="481"/>
      <c r="P31" s="481"/>
      <c r="Q31" s="481"/>
      <c r="R31" s="481"/>
      <c r="S31" s="481"/>
      <c r="T31" s="481"/>
      <c r="U31" s="482"/>
      <c r="V31" s="60"/>
    </row>
    <row r="32" spans="1:22" ht="17.25" customHeight="1" x14ac:dyDescent="0.3">
      <c r="A32" s="60"/>
      <c r="B32" s="486"/>
      <c r="C32" s="496"/>
      <c r="D32" s="496"/>
      <c r="E32" s="496"/>
      <c r="F32" s="496"/>
      <c r="G32" s="496"/>
      <c r="H32" s="496"/>
      <c r="I32" s="496"/>
      <c r="J32" s="496"/>
      <c r="K32" s="481"/>
      <c r="L32" s="481"/>
      <c r="M32" s="481"/>
      <c r="N32" s="481"/>
      <c r="O32" s="481"/>
      <c r="P32" s="481"/>
      <c r="Q32" s="481"/>
      <c r="R32" s="481"/>
      <c r="S32" s="481"/>
      <c r="T32" s="481"/>
      <c r="U32" s="482"/>
      <c r="V32" s="60"/>
    </row>
    <row r="33" spans="1:22" ht="17.25" customHeight="1" x14ac:dyDescent="0.3">
      <c r="A33" s="60"/>
      <c r="B33" s="486"/>
      <c r="C33" s="759" t="s">
        <v>706</v>
      </c>
      <c r="D33" s="759"/>
      <c r="E33" s="759"/>
      <c r="F33" s="759"/>
      <c r="G33" s="759"/>
      <c r="H33" s="759"/>
      <c r="I33" s="759"/>
      <c r="J33" s="759"/>
      <c r="K33" s="759"/>
      <c r="L33" s="759"/>
      <c r="M33" s="759"/>
      <c r="N33" s="759"/>
      <c r="O33" s="759"/>
      <c r="P33" s="759"/>
      <c r="Q33" s="759"/>
      <c r="R33" s="481"/>
      <c r="S33" s="481"/>
      <c r="T33" s="481"/>
      <c r="U33" s="482"/>
      <c r="V33" s="60"/>
    </row>
    <row r="34" spans="1:22" ht="17.25" customHeight="1" x14ac:dyDescent="0.3">
      <c r="A34" s="60"/>
      <c r="B34" s="486"/>
      <c r="C34" s="759"/>
      <c r="D34" s="759"/>
      <c r="E34" s="759"/>
      <c r="F34" s="759"/>
      <c r="G34" s="759"/>
      <c r="H34" s="759"/>
      <c r="I34" s="759"/>
      <c r="J34" s="759"/>
      <c r="K34" s="759"/>
      <c r="L34" s="759"/>
      <c r="M34" s="759"/>
      <c r="N34" s="759"/>
      <c r="O34" s="759"/>
      <c r="P34" s="759"/>
      <c r="Q34" s="759"/>
      <c r="R34" s="481"/>
      <c r="S34" s="481"/>
      <c r="T34" s="481"/>
      <c r="U34" s="482"/>
      <c r="V34" s="60"/>
    </row>
    <row r="35" spans="1:22" ht="17.25" customHeight="1" x14ac:dyDescent="0.3">
      <c r="A35" s="60"/>
      <c r="B35" s="486"/>
      <c r="C35" s="754" t="s">
        <v>719</v>
      </c>
      <c r="D35" s="754"/>
      <c r="E35" s="754"/>
      <c r="F35" s="754"/>
      <c r="G35" s="754"/>
      <c r="H35" s="754"/>
      <c r="I35" s="754"/>
      <c r="J35" s="754"/>
      <c r="K35" s="754"/>
      <c r="L35" s="754"/>
      <c r="M35" s="754"/>
      <c r="N35" s="754"/>
      <c r="O35" s="754"/>
      <c r="P35" s="754"/>
      <c r="Q35" s="754"/>
      <c r="R35" s="754"/>
      <c r="S35" s="496"/>
      <c r="T35" s="481"/>
      <c r="U35" s="482"/>
      <c r="V35" s="60"/>
    </row>
    <row r="36" spans="1:22" ht="17.25" customHeight="1" x14ac:dyDescent="0.3">
      <c r="A36" s="60"/>
      <c r="B36" s="486"/>
      <c r="C36" s="52"/>
      <c r="D36" s="52"/>
      <c r="E36" s="52"/>
      <c r="F36" s="52"/>
      <c r="G36" s="52"/>
      <c r="H36" s="52"/>
      <c r="I36" s="52"/>
      <c r="J36" s="52"/>
      <c r="K36" s="52"/>
      <c r="L36" s="52"/>
      <c r="M36" s="52"/>
      <c r="N36" s="52"/>
      <c r="O36" s="52"/>
      <c r="P36" s="52"/>
      <c r="Q36" s="52"/>
      <c r="R36" s="52"/>
      <c r="S36" s="52"/>
      <c r="T36" s="52"/>
      <c r="V36" s="60"/>
    </row>
    <row r="37" spans="1:22" s="479" customFormat="1" ht="17.25" customHeight="1" x14ac:dyDescent="0.3">
      <c r="A37" s="60"/>
      <c r="B37" s="146"/>
      <c r="C37" s="770" t="s">
        <v>601</v>
      </c>
      <c r="D37" s="770"/>
      <c r="E37" s="770"/>
      <c r="F37" s="770"/>
      <c r="G37" s="770"/>
      <c r="H37" s="770"/>
      <c r="I37" s="770"/>
      <c r="J37" s="770"/>
      <c r="K37" s="770"/>
      <c r="L37" s="770"/>
      <c r="M37" s="770"/>
      <c r="N37" s="770"/>
      <c r="O37" s="146"/>
      <c r="P37" s="146"/>
      <c r="Q37" s="146"/>
      <c r="R37" s="146"/>
      <c r="S37" s="146"/>
      <c r="T37" s="146"/>
    </row>
    <row r="38" spans="1:22" ht="17.25" customHeight="1" x14ac:dyDescent="0.3">
      <c r="A38" s="60"/>
      <c r="B38" s="486"/>
      <c r="C38" s="754" t="s">
        <v>720</v>
      </c>
      <c r="D38" s="754"/>
      <c r="E38" s="754"/>
      <c r="F38" s="754"/>
      <c r="G38" s="754"/>
      <c r="H38" s="754"/>
      <c r="I38" s="754"/>
      <c r="J38" s="481"/>
      <c r="K38" s="481"/>
      <c r="L38" s="481"/>
      <c r="M38" s="481"/>
      <c r="N38" s="481"/>
      <c r="O38" s="481"/>
      <c r="P38" s="481"/>
      <c r="Q38" s="481"/>
      <c r="R38" s="481"/>
      <c r="S38" s="481"/>
      <c r="T38" s="481"/>
      <c r="U38" s="482"/>
      <c r="V38" s="60"/>
    </row>
    <row r="39" spans="1:22" ht="17.25" customHeight="1" x14ac:dyDescent="0.3">
      <c r="A39" s="60"/>
      <c r="B39" s="486"/>
      <c r="C39" s="496"/>
      <c r="D39" s="496"/>
      <c r="E39" s="496"/>
      <c r="F39" s="496"/>
      <c r="G39" s="496"/>
      <c r="H39" s="496"/>
      <c r="I39" s="496"/>
      <c r="J39" s="481"/>
      <c r="K39" s="481"/>
      <c r="L39" s="481"/>
      <c r="M39" s="481"/>
      <c r="N39" s="481"/>
      <c r="O39" s="481"/>
      <c r="P39" s="481"/>
      <c r="Q39" s="481"/>
      <c r="R39" s="481"/>
      <c r="S39" s="481"/>
      <c r="T39" s="481"/>
      <c r="U39" s="482"/>
      <c r="V39" s="60"/>
    </row>
    <row r="40" spans="1:22" ht="17.25" customHeight="1" x14ac:dyDescent="0.3">
      <c r="A40" s="60"/>
      <c r="B40" s="486"/>
      <c r="C40" s="770" t="s">
        <v>602</v>
      </c>
      <c r="D40" s="770"/>
      <c r="E40" s="770"/>
      <c r="F40" s="770"/>
      <c r="G40" s="770"/>
      <c r="H40" s="770"/>
      <c r="I40" s="770"/>
      <c r="J40" s="770"/>
      <c r="K40" s="770"/>
      <c r="L40" s="770"/>
      <c r="M40" s="770"/>
      <c r="N40" s="770"/>
      <c r="O40" s="770"/>
      <c r="P40" s="481"/>
      <c r="Q40" s="481"/>
      <c r="R40" s="481"/>
      <c r="S40" s="481"/>
      <c r="T40" s="481"/>
      <c r="U40" s="482"/>
      <c r="V40" s="60"/>
    </row>
    <row r="41" spans="1:22" ht="17.25" customHeight="1" x14ac:dyDescent="0.3">
      <c r="A41" s="60"/>
      <c r="B41" s="486"/>
      <c r="C41" s="757" t="s">
        <v>721</v>
      </c>
      <c r="D41" s="757"/>
      <c r="E41" s="757"/>
      <c r="F41" s="757"/>
      <c r="G41" s="757"/>
      <c r="H41" s="757"/>
      <c r="I41" s="757"/>
      <c r="J41" s="481"/>
      <c r="K41" s="481"/>
      <c r="L41" s="481"/>
      <c r="M41" s="481"/>
      <c r="N41" s="481"/>
      <c r="O41" s="481"/>
      <c r="P41" s="481"/>
      <c r="Q41" s="481"/>
      <c r="R41" s="481"/>
      <c r="S41" s="481"/>
      <c r="T41" s="481"/>
      <c r="U41" s="482"/>
      <c r="V41" s="60"/>
    </row>
    <row r="42" spans="1:22" ht="17.25" customHeight="1" x14ac:dyDescent="0.3">
      <c r="A42" s="60"/>
      <c r="B42" s="486"/>
      <c r="C42" s="52"/>
      <c r="D42" s="52"/>
      <c r="E42" s="52"/>
      <c r="F42" s="52"/>
      <c r="G42" s="52"/>
      <c r="H42" s="52"/>
      <c r="I42" s="52"/>
      <c r="J42" s="52"/>
      <c r="K42" s="52"/>
      <c r="L42" s="52"/>
      <c r="M42" s="52"/>
      <c r="N42" s="52"/>
      <c r="O42" s="52"/>
      <c r="P42" s="52"/>
      <c r="Q42" s="52"/>
      <c r="R42" s="52"/>
      <c r="S42" s="52"/>
      <c r="T42" s="52"/>
      <c r="V42" s="60"/>
    </row>
    <row r="43" spans="1:22" ht="17.25" customHeight="1" x14ac:dyDescent="0.3">
      <c r="A43" s="60"/>
      <c r="B43" s="486"/>
      <c r="C43" s="771" t="s">
        <v>670</v>
      </c>
      <c r="D43" s="771"/>
      <c r="E43" s="771"/>
      <c r="F43" s="771"/>
      <c r="G43" s="771"/>
      <c r="H43" s="771"/>
      <c r="I43" s="771"/>
      <c r="J43" s="771"/>
      <c r="K43" s="771"/>
      <c r="L43" s="771"/>
      <c r="M43" s="771"/>
      <c r="N43" s="771"/>
      <c r="O43" s="52"/>
      <c r="P43" s="52"/>
      <c r="Q43" s="52"/>
      <c r="R43" s="52"/>
      <c r="S43" s="52"/>
      <c r="T43" s="52"/>
      <c r="V43" s="60"/>
    </row>
    <row r="44" spans="1:22" ht="17.25" customHeight="1" x14ac:dyDescent="0.3">
      <c r="A44" s="60"/>
      <c r="B44" s="486"/>
      <c r="C44" s="764" t="s">
        <v>671</v>
      </c>
      <c r="D44" s="764"/>
      <c r="E44" s="764"/>
      <c r="F44" s="764"/>
      <c r="G44" s="764"/>
      <c r="H44" s="764"/>
      <c r="I44" s="764"/>
      <c r="J44" s="764"/>
      <c r="K44" s="764"/>
      <c r="L44" s="764"/>
      <c r="M44" s="764"/>
      <c r="N44" s="764"/>
      <c r="O44" s="764"/>
      <c r="P44" s="553"/>
      <c r="Q44" s="553"/>
      <c r="R44" s="553"/>
      <c r="S44" s="52"/>
      <c r="T44" s="52"/>
      <c r="V44" s="60"/>
    </row>
    <row r="45" spans="1:22" ht="17.25" customHeight="1" x14ac:dyDescent="0.3">
      <c r="A45" s="60"/>
      <c r="B45" s="486"/>
      <c r="C45" s="52"/>
      <c r="D45" s="52"/>
      <c r="E45" s="52"/>
      <c r="F45" s="52"/>
      <c r="G45" s="52"/>
      <c r="H45" s="52"/>
      <c r="I45" s="52"/>
      <c r="J45" s="52"/>
      <c r="K45" s="52"/>
      <c r="L45" s="52"/>
      <c r="M45" s="52"/>
      <c r="N45" s="52"/>
      <c r="O45" s="52"/>
      <c r="P45" s="52"/>
      <c r="Q45" s="52"/>
      <c r="R45" s="52"/>
      <c r="S45" s="52"/>
      <c r="T45" s="52"/>
      <c r="V45" s="60"/>
    </row>
    <row r="46" spans="1:22" s="479" customFormat="1" ht="17.25" customHeight="1" x14ac:dyDescent="0.3">
      <c r="A46" s="60"/>
      <c r="B46" s="146"/>
      <c r="C46" s="770" t="s">
        <v>460</v>
      </c>
      <c r="D46" s="770"/>
      <c r="E46" s="770"/>
      <c r="F46" s="770"/>
      <c r="G46" s="770"/>
      <c r="H46" s="770"/>
      <c r="I46" s="770"/>
      <c r="J46" s="770"/>
      <c r="K46" s="770"/>
      <c r="L46" s="770"/>
      <c r="M46" s="770"/>
      <c r="N46" s="770"/>
      <c r="O46" s="770"/>
      <c r="P46" s="770"/>
      <c r="Q46" s="770"/>
      <c r="R46" s="146"/>
      <c r="S46" s="146"/>
      <c r="T46" s="146"/>
    </row>
    <row r="47" spans="1:22" ht="17.25" customHeight="1" x14ac:dyDescent="0.3">
      <c r="A47" s="60"/>
      <c r="B47" s="486"/>
      <c r="C47" s="754" t="s">
        <v>722</v>
      </c>
      <c r="D47" s="754"/>
      <c r="E47" s="754"/>
      <c r="F47" s="754"/>
      <c r="G47" s="754"/>
      <c r="H47" s="754"/>
      <c r="I47" s="754"/>
      <c r="J47" s="754"/>
      <c r="K47" s="754"/>
      <c r="L47" s="754"/>
      <c r="M47" s="754"/>
      <c r="N47" s="481"/>
      <c r="O47" s="481"/>
      <c r="P47" s="481"/>
      <c r="Q47" s="481"/>
      <c r="R47" s="481"/>
      <c r="S47" s="481"/>
      <c r="T47" s="481"/>
      <c r="U47" s="554"/>
      <c r="V47" s="60"/>
    </row>
    <row r="48" spans="1:22" ht="17.25" customHeight="1" x14ac:dyDescent="0.3">
      <c r="A48" s="60"/>
      <c r="B48" s="486"/>
      <c r="C48" s="52"/>
      <c r="D48" s="52"/>
      <c r="E48" s="52"/>
      <c r="F48" s="52"/>
      <c r="G48" s="52"/>
      <c r="H48" s="52"/>
      <c r="I48" s="52"/>
      <c r="J48" s="52"/>
      <c r="K48" s="52"/>
      <c r="L48" s="52"/>
      <c r="M48" s="52"/>
      <c r="N48" s="52"/>
      <c r="O48" s="52"/>
      <c r="P48" s="52"/>
      <c r="Q48" s="52"/>
      <c r="R48" s="52"/>
      <c r="S48" s="52"/>
      <c r="T48" s="52"/>
      <c r="V48" s="60"/>
    </row>
    <row r="49" spans="1:22" s="479" customFormat="1" ht="17.25" customHeight="1" x14ac:dyDescent="0.3">
      <c r="A49" s="60"/>
      <c r="B49" s="146"/>
      <c r="C49" s="759" t="s">
        <v>603</v>
      </c>
      <c r="D49" s="759"/>
      <c r="E49" s="759"/>
      <c r="F49" s="759"/>
      <c r="G49" s="759"/>
      <c r="H49" s="759"/>
      <c r="I49" s="759"/>
      <c r="J49" s="759"/>
      <c r="K49" s="759"/>
      <c r="L49" s="759"/>
      <c r="M49" s="759"/>
      <c r="N49" s="759"/>
      <c r="O49" s="759"/>
      <c r="P49" s="759"/>
      <c r="Q49" s="146"/>
      <c r="R49" s="146"/>
      <c r="S49" s="146"/>
      <c r="T49" s="146"/>
    </row>
    <row r="50" spans="1:22" s="479" customFormat="1" ht="17.25" customHeight="1" x14ac:dyDescent="0.3">
      <c r="A50" s="60"/>
      <c r="B50" s="146"/>
      <c r="C50" s="759"/>
      <c r="D50" s="759"/>
      <c r="E50" s="759"/>
      <c r="F50" s="759"/>
      <c r="G50" s="759"/>
      <c r="H50" s="759"/>
      <c r="I50" s="759"/>
      <c r="J50" s="759"/>
      <c r="K50" s="759"/>
      <c r="L50" s="759"/>
      <c r="M50" s="759"/>
      <c r="N50" s="759"/>
      <c r="O50" s="759"/>
      <c r="P50" s="759"/>
      <c r="Q50" s="146"/>
      <c r="R50" s="146"/>
      <c r="S50" s="146"/>
      <c r="T50" s="146"/>
    </row>
    <row r="51" spans="1:22" ht="17.25" customHeight="1" x14ac:dyDescent="0.3">
      <c r="A51" s="60"/>
      <c r="B51" s="486"/>
      <c r="C51" s="774" t="s">
        <v>723</v>
      </c>
      <c r="D51" s="774"/>
      <c r="E51" s="774"/>
      <c r="F51" s="774"/>
      <c r="G51" s="774"/>
      <c r="H51" s="774"/>
      <c r="I51" s="774"/>
      <c r="J51" s="774"/>
      <c r="K51" s="774"/>
      <c r="L51" s="774"/>
      <c r="M51" s="774"/>
      <c r="N51" s="774"/>
      <c r="O51" s="774"/>
      <c r="P51" s="774"/>
      <c r="Q51" s="774"/>
      <c r="R51" s="774"/>
      <c r="S51" s="481"/>
      <c r="T51" s="481"/>
      <c r="U51" s="554"/>
      <c r="V51" s="60"/>
    </row>
    <row r="52" spans="1:22" ht="17.25" customHeight="1" x14ac:dyDescent="0.3">
      <c r="A52" s="60"/>
      <c r="B52" s="486"/>
      <c r="C52" s="774"/>
      <c r="D52" s="774"/>
      <c r="E52" s="774"/>
      <c r="F52" s="774"/>
      <c r="G52" s="774"/>
      <c r="H52" s="774"/>
      <c r="I52" s="774"/>
      <c r="J52" s="774"/>
      <c r="K52" s="774"/>
      <c r="L52" s="774"/>
      <c r="M52" s="774"/>
      <c r="N52" s="774"/>
      <c r="O52" s="774"/>
      <c r="P52" s="774"/>
      <c r="Q52" s="774"/>
      <c r="R52" s="774"/>
      <c r="S52" s="52"/>
      <c r="T52" s="52"/>
      <c r="V52" s="60"/>
    </row>
    <row r="53" spans="1:22" ht="17.25" customHeight="1" x14ac:dyDescent="0.3">
      <c r="A53" s="60"/>
      <c r="B53" s="486"/>
      <c r="C53" s="555"/>
      <c r="D53" s="555"/>
      <c r="E53" s="555"/>
      <c r="F53" s="555"/>
      <c r="G53" s="555"/>
      <c r="H53" s="555"/>
      <c r="I53" s="555"/>
      <c r="J53" s="555"/>
      <c r="K53" s="555"/>
      <c r="L53" s="555"/>
      <c r="M53" s="555"/>
      <c r="N53" s="555"/>
      <c r="O53" s="555"/>
      <c r="P53" s="555"/>
      <c r="Q53" s="52"/>
      <c r="R53" s="52"/>
      <c r="S53" s="52"/>
      <c r="T53" s="52"/>
      <c r="V53" s="60"/>
    </row>
    <row r="54" spans="1:22" s="479" customFormat="1" ht="17.25" customHeight="1" x14ac:dyDescent="0.3">
      <c r="A54" s="60"/>
      <c r="B54" s="146"/>
      <c r="C54" s="759" t="s">
        <v>461</v>
      </c>
      <c r="D54" s="759"/>
      <c r="E54" s="759"/>
      <c r="F54" s="759"/>
      <c r="G54" s="759"/>
      <c r="H54" s="759"/>
      <c r="I54" s="759"/>
      <c r="J54" s="759"/>
      <c r="K54" s="759"/>
      <c r="L54" s="759"/>
      <c r="M54" s="759"/>
      <c r="N54" s="759"/>
      <c r="O54" s="759"/>
      <c r="P54" s="759"/>
      <c r="Q54" s="146"/>
      <c r="R54" s="146"/>
      <c r="S54" s="146"/>
      <c r="T54" s="146"/>
    </row>
    <row r="55" spans="1:22" ht="17.25" customHeight="1" x14ac:dyDescent="0.3">
      <c r="A55" s="60"/>
      <c r="B55" s="486"/>
      <c r="C55" s="759"/>
      <c r="D55" s="759"/>
      <c r="E55" s="759"/>
      <c r="F55" s="759"/>
      <c r="G55" s="759"/>
      <c r="H55" s="759"/>
      <c r="I55" s="759"/>
      <c r="J55" s="759"/>
      <c r="K55" s="759"/>
      <c r="L55" s="759"/>
      <c r="M55" s="759"/>
      <c r="N55" s="759"/>
      <c r="O55" s="759"/>
      <c r="P55" s="759"/>
      <c r="Q55" s="556"/>
      <c r="R55" s="556"/>
      <c r="S55" s="556"/>
      <c r="T55" s="556"/>
      <c r="U55" s="557"/>
      <c r="V55" s="60"/>
    </row>
    <row r="56" spans="1:22" ht="17.25" customHeight="1" x14ac:dyDescent="0.3">
      <c r="A56" s="60"/>
      <c r="B56" s="486"/>
      <c r="C56" s="754" t="s">
        <v>724</v>
      </c>
      <c r="D56" s="754"/>
      <c r="E56" s="754"/>
      <c r="F56" s="754"/>
      <c r="G56" s="754"/>
      <c r="H56" s="754"/>
      <c r="I56" s="754"/>
      <c r="J56" s="754"/>
      <c r="K56" s="754"/>
      <c r="L56" s="754"/>
      <c r="M56" s="754"/>
      <c r="N56" s="754"/>
      <c r="O56" s="754"/>
      <c r="P56" s="496"/>
      <c r="Q56" s="481"/>
      <c r="R56" s="481"/>
      <c r="S56" s="481"/>
      <c r="T56" s="481"/>
      <c r="U56" s="554"/>
      <c r="V56" s="60"/>
    </row>
    <row r="57" spans="1:22" ht="17.25" customHeight="1" x14ac:dyDescent="0.3">
      <c r="A57" s="60"/>
      <c r="B57" s="486"/>
      <c r="C57" s="52"/>
      <c r="D57" s="52"/>
      <c r="E57" s="52"/>
      <c r="F57" s="52"/>
      <c r="G57" s="52"/>
      <c r="H57" s="52"/>
      <c r="I57" s="52"/>
      <c r="J57" s="52"/>
      <c r="K57" s="52"/>
      <c r="L57" s="52"/>
      <c r="M57" s="52"/>
      <c r="N57" s="52"/>
      <c r="O57" s="52"/>
      <c r="P57" s="52"/>
      <c r="Q57" s="52"/>
      <c r="R57" s="52"/>
      <c r="S57" s="52"/>
      <c r="T57" s="52"/>
      <c r="V57" s="60"/>
    </row>
    <row r="58" spans="1:22" s="479" customFormat="1" ht="17.25" customHeight="1" x14ac:dyDescent="0.3">
      <c r="A58" s="60"/>
      <c r="B58" s="146"/>
      <c r="C58" s="770" t="s">
        <v>462</v>
      </c>
      <c r="D58" s="770"/>
      <c r="E58" s="770"/>
      <c r="F58" s="770"/>
      <c r="G58" s="770"/>
      <c r="H58" s="770"/>
      <c r="I58" s="770"/>
      <c r="J58" s="770"/>
      <c r="K58" s="770"/>
      <c r="L58" s="770"/>
      <c r="M58" s="770"/>
      <c r="N58" s="770"/>
      <c r="O58" s="770"/>
      <c r="P58" s="770"/>
      <c r="Q58" s="770"/>
      <c r="R58" s="770"/>
      <c r="S58" s="770"/>
      <c r="T58" s="146"/>
    </row>
    <row r="59" spans="1:22" ht="17.25" customHeight="1" x14ac:dyDescent="0.3">
      <c r="A59" s="60"/>
      <c r="B59" s="486"/>
      <c r="C59" s="496" t="s">
        <v>725</v>
      </c>
      <c r="D59" s="496"/>
      <c r="E59" s="496"/>
      <c r="F59" s="496"/>
      <c r="G59" s="496"/>
      <c r="H59" s="496"/>
      <c r="I59" s="496"/>
      <c r="J59" s="496"/>
      <c r="K59" s="496"/>
      <c r="L59" s="496"/>
      <c r="M59" s="496"/>
      <c r="N59" s="496"/>
      <c r="O59" s="496"/>
      <c r="P59" s="481"/>
      <c r="Q59" s="481"/>
      <c r="R59" s="481"/>
      <c r="S59" s="481"/>
      <c r="T59" s="481"/>
      <c r="U59" s="554"/>
      <c r="V59" s="60"/>
    </row>
    <row r="60" spans="1:22" ht="17.25" customHeight="1" x14ac:dyDescent="0.3">
      <c r="A60" s="60"/>
      <c r="B60" s="486"/>
      <c r="C60" s="52"/>
      <c r="D60" s="52"/>
      <c r="E60" s="52"/>
      <c r="F60" s="52"/>
      <c r="G60" s="52"/>
      <c r="H60" s="52"/>
      <c r="I60" s="52"/>
      <c r="J60" s="52"/>
      <c r="K60" s="52"/>
      <c r="L60" s="52"/>
      <c r="M60" s="52"/>
      <c r="N60" s="52"/>
      <c r="O60" s="52"/>
      <c r="P60" s="52"/>
      <c r="Q60" s="52"/>
      <c r="R60" s="52"/>
      <c r="S60" s="52"/>
      <c r="T60" s="52"/>
      <c r="V60" s="60"/>
    </row>
    <row r="61" spans="1:22" s="479" customFormat="1" ht="17.25" customHeight="1" x14ac:dyDescent="0.3">
      <c r="A61" s="60"/>
      <c r="B61" s="146"/>
      <c r="C61" s="146" t="s">
        <v>463</v>
      </c>
      <c r="D61" s="146"/>
      <c r="E61" s="146"/>
      <c r="F61" s="146"/>
      <c r="G61" s="146"/>
      <c r="H61" s="146"/>
      <c r="I61" s="146"/>
      <c r="J61" s="146"/>
      <c r="K61" s="146"/>
      <c r="L61" s="146"/>
      <c r="M61" s="146"/>
      <c r="N61" s="146"/>
      <c r="O61" s="146"/>
      <c r="P61" s="146"/>
      <c r="Q61" s="146"/>
      <c r="R61" s="146"/>
      <c r="S61" s="146"/>
      <c r="T61" s="146"/>
    </row>
    <row r="62" spans="1:22" ht="17.25" customHeight="1" x14ac:dyDescent="0.3">
      <c r="A62" s="60"/>
      <c r="B62" s="486"/>
      <c r="C62" s="496" t="s">
        <v>699</v>
      </c>
      <c r="D62" s="496"/>
      <c r="E62" s="496"/>
      <c r="F62" s="496"/>
      <c r="G62" s="496"/>
      <c r="H62" s="496"/>
      <c r="I62" s="496"/>
      <c r="J62" s="496"/>
      <c r="K62" s="496"/>
      <c r="L62" s="496"/>
      <c r="M62" s="496"/>
      <c r="N62" s="496"/>
      <c r="O62" s="496"/>
      <c r="P62" s="481"/>
      <c r="Q62" s="481"/>
      <c r="R62" s="481"/>
      <c r="S62" s="481"/>
      <c r="T62" s="481"/>
      <c r="U62" s="554"/>
      <c r="V62" s="60"/>
    </row>
    <row r="63" spans="1:22" ht="17.25" customHeight="1" x14ac:dyDescent="0.3">
      <c r="A63" s="60"/>
      <c r="B63" s="486"/>
      <c r="C63" s="512"/>
      <c r="D63" s="512"/>
      <c r="E63" s="512"/>
      <c r="F63" s="512"/>
      <c r="G63" s="512"/>
      <c r="H63" s="512"/>
      <c r="I63" s="512"/>
      <c r="J63" s="512"/>
      <c r="K63" s="512"/>
      <c r="L63" s="512"/>
      <c r="M63" s="512"/>
      <c r="N63" s="512"/>
      <c r="O63" s="512"/>
      <c r="P63" s="512"/>
      <c r="Q63" s="52"/>
      <c r="R63" s="52"/>
      <c r="S63" s="52"/>
      <c r="T63" s="52"/>
      <c r="V63" s="60"/>
    </row>
    <row r="64" spans="1:22" s="479" customFormat="1" ht="17.25" customHeight="1" x14ac:dyDescent="0.3">
      <c r="A64" s="60"/>
      <c r="B64" s="146"/>
      <c r="C64" s="770" t="s">
        <v>698</v>
      </c>
      <c r="D64" s="770"/>
      <c r="E64" s="770"/>
      <c r="F64" s="770"/>
      <c r="G64" s="770"/>
      <c r="H64" s="770"/>
      <c r="I64" s="770"/>
      <c r="J64" s="770"/>
      <c r="K64" s="770"/>
      <c r="L64" s="770"/>
      <c r="M64" s="770"/>
      <c r="N64" s="770"/>
      <c r="O64" s="770"/>
      <c r="P64" s="146"/>
      <c r="Q64" s="146"/>
      <c r="R64" s="146"/>
      <c r="S64" s="146"/>
      <c r="T64" s="146"/>
    </row>
    <row r="65" spans="1:22" ht="17.25" customHeight="1" x14ac:dyDescent="0.3">
      <c r="A65" s="60"/>
      <c r="B65" s="486"/>
      <c r="C65" s="496" t="s">
        <v>697</v>
      </c>
      <c r="D65" s="496"/>
      <c r="E65" s="496"/>
      <c r="F65" s="496"/>
      <c r="G65" s="496"/>
      <c r="H65" s="496"/>
      <c r="I65" s="496"/>
      <c r="J65" s="496"/>
      <c r="K65" s="496"/>
      <c r="L65" s="496"/>
      <c r="M65" s="496"/>
      <c r="N65" s="496"/>
      <c r="O65" s="496"/>
      <c r="P65" s="481"/>
      <c r="Q65" s="481"/>
      <c r="R65" s="481"/>
      <c r="S65" s="481"/>
      <c r="T65" s="481"/>
      <c r="U65" s="554"/>
      <c r="V65" s="60"/>
    </row>
    <row r="66" spans="1:22" ht="17.25" customHeight="1" x14ac:dyDescent="0.3">
      <c r="A66" s="60"/>
      <c r="B66" s="486"/>
      <c r="C66" s="52"/>
      <c r="D66" s="52"/>
      <c r="E66" s="52"/>
      <c r="F66" s="52"/>
      <c r="G66" s="52"/>
      <c r="H66" s="52"/>
      <c r="I66" s="52"/>
      <c r="J66" s="52"/>
      <c r="K66" s="52"/>
      <c r="L66" s="52"/>
      <c r="M66" s="52"/>
      <c r="N66" s="52"/>
      <c r="O66" s="52"/>
      <c r="P66" s="52"/>
      <c r="Q66" s="52"/>
      <c r="R66" s="52"/>
      <c r="S66" s="52"/>
      <c r="T66" s="52"/>
      <c r="V66" s="60"/>
    </row>
    <row r="67" spans="1:22" s="479" customFormat="1" ht="17.25" customHeight="1" x14ac:dyDescent="0.3">
      <c r="A67" s="60"/>
      <c r="B67" s="146"/>
      <c r="C67" s="770" t="s">
        <v>481</v>
      </c>
      <c r="D67" s="770"/>
      <c r="E67" s="770"/>
      <c r="F67" s="770"/>
      <c r="G67" s="770"/>
      <c r="H67" s="770"/>
      <c r="I67" s="770"/>
      <c r="J67" s="770"/>
      <c r="K67" s="770"/>
      <c r="L67" s="770"/>
      <c r="M67" s="770"/>
      <c r="N67" s="770"/>
      <c r="O67" s="770"/>
      <c r="P67" s="146"/>
      <c r="Q67" s="146"/>
      <c r="R67" s="146"/>
      <c r="S67" s="146"/>
      <c r="T67" s="146"/>
    </row>
    <row r="68" spans="1:22" ht="17.25" customHeight="1" x14ac:dyDescent="0.3">
      <c r="A68" s="60"/>
      <c r="B68" s="486"/>
      <c r="C68" s="496" t="s">
        <v>696</v>
      </c>
      <c r="D68" s="496"/>
      <c r="E68" s="496"/>
      <c r="F68" s="496"/>
      <c r="G68" s="496"/>
      <c r="H68" s="496"/>
      <c r="I68" s="496"/>
      <c r="J68" s="496"/>
      <c r="K68" s="496"/>
      <c r="L68" s="496"/>
      <c r="M68" s="496"/>
      <c r="N68" s="496"/>
      <c r="O68" s="496"/>
      <c r="P68" s="481"/>
      <c r="Q68" s="481"/>
      <c r="R68" s="481"/>
      <c r="S68" s="481"/>
      <c r="T68" s="481"/>
      <c r="U68" s="554"/>
      <c r="V68" s="60"/>
    </row>
    <row r="69" spans="1:22" ht="17.25" customHeight="1" x14ac:dyDescent="0.3">
      <c r="A69" s="60"/>
      <c r="B69" s="486"/>
      <c r="C69" s="555"/>
      <c r="D69" s="555"/>
      <c r="E69" s="555"/>
      <c r="F69" s="555"/>
      <c r="G69" s="555"/>
      <c r="H69" s="555"/>
      <c r="I69" s="555"/>
      <c r="J69" s="555"/>
      <c r="K69" s="555"/>
      <c r="L69" s="555"/>
      <c r="M69" s="555"/>
      <c r="N69" s="555"/>
      <c r="O69" s="555"/>
      <c r="P69" s="555"/>
      <c r="Q69" s="73"/>
      <c r="R69" s="73"/>
      <c r="S69" s="73"/>
      <c r="T69" s="73"/>
      <c r="U69" s="74"/>
      <c r="V69" s="60"/>
    </row>
    <row r="70" spans="1:22" s="479" customFormat="1" ht="17.25" customHeight="1" x14ac:dyDescent="0.3">
      <c r="A70" s="60"/>
      <c r="B70" s="146"/>
      <c r="C70" s="759" t="s">
        <v>464</v>
      </c>
      <c r="D70" s="759"/>
      <c r="E70" s="759"/>
      <c r="F70" s="759"/>
      <c r="G70" s="759"/>
      <c r="H70" s="759"/>
      <c r="I70" s="759"/>
      <c r="J70" s="759"/>
      <c r="K70" s="759"/>
      <c r="L70" s="759"/>
      <c r="M70" s="759"/>
      <c r="N70" s="759"/>
      <c r="O70" s="146"/>
      <c r="P70" s="146"/>
      <c r="Q70" s="146"/>
      <c r="R70" s="146"/>
      <c r="S70" s="146"/>
      <c r="T70" s="146"/>
    </row>
    <row r="71" spans="1:22" ht="17.25" customHeight="1" x14ac:dyDescent="0.3">
      <c r="A71" s="60"/>
      <c r="B71" s="486"/>
      <c r="C71" s="759"/>
      <c r="D71" s="759"/>
      <c r="E71" s="759"/>
      <c r="F71" s="759"/>
      <c r="G71" s="759"/>
      <c r="H71" s="759"/>
      <c r="I71" s="759"/>
      <c r="J71" s="759"/>
      <c r="K71" s="759"/>
      <c r="L71" s="759"/>
      <c r="M71" s="759"/>
      <c r="N71" s="759"/>
      <c r="O71" s="486"/>
      <c r="P71" s="486"/>
      <c r="Q71" s="486"/>
      <c r="R71" s="486"/>
      <c r="S71" s="486"/>
      <c r="T71" s="486"/>
      <c r="U71" s="60"/>
      <c r="V71" s="60"/>
    </row>
    <row r="72" spans="1:22" ht="17.25" customHeight="1" x14ac:dyDescent="0.3">
      <c r="A72" s="60"/>
      <c r="B72" s="486"/>
      <c r="C72" s="496" t="s">
        <v>707</v>
      </c>
      <c r="D72" s="496"/>
      <c r="E72" s="496"/>
      <c r="F72" s="496"/>
      <c r="G72" s="496"/>
      <c r="H72" s="496"/>
      <c r="I72" s="496"/>
      <c r="J72" s="496"/>
      <c r="K72" s="496"/>
      <c r="L72" s="496"/>
      <c r="M72" s="496"/>
      <c r="N72" s="496"/>
      <c r="O72" s="496"/>
      <c r="P72" s="481"/>
      <c r="Q72" s="481"/>
      <c r="R72" s="481"/>
      <c r="S72" s="481"/>
      <c r="T72" s="481"/>
      <c r="U72" s="554"/>
      <c r="V72" s="60"/>
    </row>
    <row r="73" spans="1:22" ht="17.25" customHeight="1" x14ac:dyDescent="0.3">
      <c r="A73" s="60"/>
      <c r="B73" s="486"/>
      <c r="C73" s="551"/>
      <c r="D73" s="551"/>
      <c r="E73" s="551"/>
      <c r="F73" s="551"/>
      <c r="G73" s="551"/>
      <c r="H73" s="551"/>
      <c r="I73" s="551"/>
      <c r="J73" s="551"/>
      <c r="K73" s="551"/>
      <c r="L73" s="551"/>
      <c r="M73" s="551"/>
      <c r="N73" s="551"/>
      <c r="O73" s="551"/>
      <c r="P73" s="551"/>
      <c r="Q73" s="551"/>
      <c r="R73" s="551"/>
      <c r="S73" s="551"/>
      <c r="T73" s="551"/>
      <c r="U73" s="558"/>
      <c r="V73" s="60"/>
    </row>
    <row r="74" spans="1:22" s="479" customFormat="1" ht="17.25" customHeight="1" x14ac:dyDescent="0.3">
      <c r="A74" s="60"/>
      <c r="B74" s="146"/>
      <c r="C74" s="770" t="s">
        <v>465</v>
      </c>
      <c r="D74" s="770"/>
      <c r="E74" s="770"/>
      <c r="F74" s="770"/>
      <c r="G74" s="770"/>
      <c r="H74" s="770"/>
      <c r="I74" s="770"/>
      <c r="J74" s="146"/>
      <c r="K74" s="146"/>
      <c r="L74" s="146"/>
      <c r="M74" s="146"/>
      <c r="N74" s="146"/>
      <c r="O74" s="146"/>
      <c r="P74" s="146"/>
      <c r="Q74" s="146"/>
      <c r="R74" s="146"/>
      <c r="S74" s="146"/>
      <c r="T74" s="146"/>
    </row>
    <row r="75" spans="1:22" ht="17.25" customHeight="1" x14ac:dyDescent="0.3">
      <c r="A75" s="60"/>
      <c r="B75" s="486"/>
      <c r="C75" s="496" t="s">
        <v>708</v>
      </c>
      <c r="D75" s="496"/>
      <c r="E75" s="496"/>
      <c r="F75" s="496"/>
      <c r="G75" s="496"/>
      <c r="H75" s="496"/>
      <c r="I75" s="496"/>
      <c r="J75" s="496"/>
      <c r="K75" s="496"/>
      <c r="L75" s="496"/>
      <c r="M75" s="496"/>
      <c r="N75" s="496"/>
      <c r="O75" s="496"/>
      <c r="P75" s="481"/>
      <c r="Q75" s="481"/>
      <c r="R75" s="481"/>
      <c r="S75" s="481"/>
      <c r="T75" s="481"/>
      <c r="U75" s="554"/>
      <c r="V75" s="60"/>
    </row>
    <row r="76" spans="1:22" ht="17.25" customHeight="1" x14ac:dyDescent="0.3">
      <c r="A76" s="60"/>
      <c r="B76" s="486"/>
      <c r="C76" s="52"/>
      <c r="D76" s="52"/>
      <c r="E76" s="52"/>
      <c r="F76" s="52"/>
      <c r="G76" s="52"/>
      <c r="H76" s="52"/>
      <c r="I76" s="52"/>
      <c r="J76" s="52"/>
      <c r="K76" s="52"/>
      <c r="L76" s="52"/>
      <c r="M76" s="52"/>
      <c r="N76" s="52"/>
      <c r="O76" s="52"/>
      <c r="P76" s="52"/>
      <c r="Q76" s="52"/>
      <c r="R76" s="52"/>
      <c r="S76" s="52"/>
      <c r="T76" s="52"/>
      <c r="V76" s="60"/>
    </row>
    <row r="77" spans="1:22" s="479" customFormat="1" ht="17.25" customHeight="1" x14ac:dyDescent="0.3">
      <c r="A77" s="60"/>
      <c r="B77" s="146"/>
      <c r="C77" s="770" t="s">
        <v>466</v>
      </c>
      <c r="D77" s="770"/>
      <c r="E77" s="770"/>
      <c r="F77" s="770"/>
      <c r="G77" s="770"/>
      <c r="H77" s="770"/>
      <c r="I77" s="770"/>
      <c r="J77" s="770"/>
      <c r="K77" s="770"/>
      <c r="L77" s="770"/>
      <c r="M77" s="146"/>
      <c r="N77" s="146"/>
      <c r="O77" s="146"/>
      <c r="P77" s="146"/>
      <c r="Q77" s="146"/>
      <c r="R77" s="146"/>
      <c r="S77" s="146"/>
      <c r="T77" s="146"/>
    </row>
    <row r="78" spans="1:22" ht="17.25" customHeight="1" x14ac:dyDescent="0.3">
      <c r="A78" s="60"/>
      <c r="B78" s="486"/>
      <c r="C78" s="496" t="s">
        <v>709</v>
      </c>
      <c r="D78" s="496"/>
      <c r="E78" s="496"/>
      <c r="F78" s="496"/>
      <c r="G78" s="496"/>
      <c r="H78" s="496"/>
      <c r="I78" s="496"/>
      <c r="J78" s="496"/>
      <c r="K78" s="496"/>
      <c r="L78" s="496"/>
      <c r="M78" s="496"/>
      <c r="N78" s="496"/>
      <c r="O78" s="496"/>
      <c r="P78" s="481"/>
      <c r="Q78" s="481"/>
      <c r="R78" s="481"/>
      <c r="S78" s="481"/>
      <c r="T78" s="481"/>
      <c r="U78" s="554"/>
      <c r="V78" s="60"/>
    </row>
    <row r="79" spans="1:22" ht="17.25" customHeight="1" x14ac:dyDescent="0.3">
      <c r="A79" s="60"/>
      <c r="B79" s="486"/>
      <c r="C79" s="52"/>
      <c r="D79" s="52"/>
      <c r="E79" s="52"/>
      <c r="F79" s="52"/>
      <c r="G79" s="52"/>
      <c r="H79" s="52"/>
      <c r="I79" s="52"/>
      <c r="J79" s="52"/>
      <c r="K79" s="52"/>
      <c r="L79" s="52"/>
      <c r="M79" s="52"/>
      <c r="N79" s="52"/>
      <c r="O79" s="52"/>
      <c r="P79" s="52"/>
      <c r="Q79" s="52"/>
      <c r="R79" s="52"/>
      <c r="S79" s="52"/>
      <c r="T79" s="52"/>
      <c r="V79" s="60"/>
    </row>
    <row r="80" spans="1:22" s="479" customFormat="1" ht="17.25" customHeight="1" x14ac:dyDescent="0.3">
      <c r="A80" s="60"/>
      <c r="B80" s="146"/>
      <c r="C80" s="770" t="s">
        <v>477</v>
      </c>
      <c r="D80" s="770"/>
      <c r="E80" s="770"/>
      <c r="F80" s="770"/>
      <c r="G80" s="770"/>
      <c r="H80" s="770"/>
      <c r="I80" s="770"/>
      <c r="J80" s="770"/>
      <c r="K80" s="146"/>
      <c r="L80" s="146"/>
      <c r="M80" s="146"/>
      <c r="N80" s="146"/>
      <c r="O80" s="146"/>
      <c r="P80" s="146"/>
      <c r="Q80" s="146"/>
      <c r="R80" s="146"/>
      <c r="S80" s="146"/>
      <c r="T80" s="146"/>
    </row>
    <row r="81" spans="1:22" ht="17.25" customHeight="1" x14ac:dyDescent="0.3">
      <c r="A81" s="60"/>
      <c r="B81" s="486"/>
      <c r="C81" s="496" t="s">
        <v>710</v>
      </c>
      <c r="D81" s="496"/>
      <c r="E81" s="496"/>
      <c r="F81" s="496"/>
      <c r="G81" s="496"/>
      <c r="H81" s="496"/>
      <c r="I81" s="496"/>
      <c r="J81" s="496"/>
      <c r="K81" s="496"/>
      <c r="L81" s="496"/>
      <c r="M81" s="496"/>
      <c r="N81" s="496"/>
      <c r="O81" s="496"/>
      <c r="P81" s="481"/>
      <c r="Q81" s="481"/>
      <c r="R81" s="481"/>
      <c r="S81" s="481"/>
      <c r="T81" s="481"/>
      <c r="U81" s="554"/>
      <c r="V81" s="60"/>
    </row>
    <row r="82" spans="1:22" ht="17.25" customHeight="1" x14ac:dyDescent="0.3">
      <c r="A82" s="60"/>
      <c r="B82" s="486"/>
      <c r="C82" s="52"/>
      <c r="D82" s="52"/>
      <c r="E82" s="52"/>
      <c r="F82" s="52"/>
      <c r="G82" s="52"/>
      <c r="H82" s="52"/>
      <c r="I82" s="52"/>
      <c r="J82" s="52"/>
      <c r="K82" s="52"/>
      <c r="L82" s="52"/>
      <c r="M82" s="52"/>
      <c r="N82" s="52"/>
      <c r="O82" s="52"/>
      <c r="P82" s="52"/>
      <c r="Q82" s="52"/>
      <c r="R82" s="52"/>
      <c r="S82" s="52"/>
      <c r="T82" s="52"/>
      <c r="V82" s="60"/>
    </row>
    <row r="83" spans="1:22" s="479" customFormat="1" ht="17.25" customHeight="1" x14ac:dyDescent="0.3">
      <c r="A83" s="60"/>
      <c r="B83" s="146"/>
      <c r="C83" s="770" t="s">
        <v>467</v>
      </c>
      <c r="D83" s="770"/>
      <c r="E83" s="770"/>
      <c r="F83" s="770"/>
      <c r="G83" s="770"/>
      <c r="H83" s="770"/>
      <c r="I83" s="770"/>
      <c r="J83" s="770"/>
      <c r="K83" s="770"/>
      <c r="L83" s="770"/>
      <c r="M83" s="770"/>
      <c r="N83" s="770"/>
      <c r="O83" s="770"/>
      <c r="P83" s="770"/>
      <c r="Q83" s="770"/>
      <c r="R83" s="146"/>
      <c r="S83" s="146"/>
      <c r="T83" s="146"/>
    </row>
    <row r="84" spans="1:22" ht="17.25" customHeight="1" x14ac:dyDescent="0.3">
      <c r="A84" s="60"/>
      <c r="B84" s="486"/>
      <c r="C84" s="764" t="s">
        <v>711</v>
      </c>
      <c r="D84" s="764"/>
      <c r="E84" s="764"/>
      <c r="F84" s="764"/>
      <c r="G84" s="764"/>
      <c r="H84" s="764"/>
      <c r="I84" s="764"/>
      <c r="J84" s="764"/>
      <c r="K84" s="764"/>
      <c r="L84" s="764"/>
      <c r="M84" s="764"/>
      <c r="N84" s="764"/>
      <c r="O84" s="764"/>
      <c r="P84" s="764"/>
      <c r="Q84" s="764"/>
      <c r="R84" s="764"/>
      <c r="S84" s="764"/>
      <c r="T84" s="481"/>
      <c r="U84" s="482"/>
      <c r="V84" s="60"/>
    </row>
    <row r="85" spans="1:22" ht="17.25" customHeight="1" x14ac:dyDescent="0.3">
      <c r="A85" s="60"/>
      <c r="B85" s="486"/>
      <c r="C85" s="52"/>
      <c r="D85" s="52"/>
      <c r="E85" s="52"/>
      <c r="F85" s="52"/>
      <c r="G85" s="52"/>
      <c r="H85" s="52"/>
      <c r="I85" s="52"/>
      <c r="J85" s="52"/>
      <c r="K85" s="52"/>
      <c r="L85" s="52"/>
      <c r="M85" s="52"/>
      <c r="N85" s="52"/>
      <c r="O85" s="52"/>
      <c r="P85" s="52"/>
      <c r="Q85" s="52"/>
      <c r="R85" s="52"/>
      <c r="S85" s="52"/>
      <c r="T85" s="52"/>
      <c r="V85" s="60"/>
    </row>
    <row r="86" spans="1:22" s="479" customFormat="1" ht="17.25" customHeight="1" x14ac:dyDescent="0.3">
      <c r="A86" s="60"/>
      <c r="B86" s="146"/>
      <c r="C86" s="759" t="s">
        <v>468</v>
      </c>
      <c r="D86" s="759"/>
      <c r="E86" s="759"/>
      <c r="F86" s="759"/>
      <c r="G86" s="759"/>
      <c r="H86" s="759"/>
      <c r="I86" s="759"/>
      <c r="J86" s="759"/>
      <c r="K86" s="759"/>
      <c r="L86" s="759"/>
      <c r="M86" s="759"/>
      <c r="N86" s="759"/>
      <c r="O86" s="759"/>
      <c r="P86" s="146"/>
      <c r="Q86" s="146"/>
      <c r="R86" s="146"/>
      <c r="S86" s="146"/>
      <c r="T86" s="146"/>
    </row>
    <row r="87" spans="1:22" ht="17.25" customHeight="1" x14ac:dyDescent="0.3">
      <c r="A87" s="60"/>
      <c r="B87" s="486"/>
      <c r="C87" s="759"/>
      <c r="D87" s="759"/>
      <c r="E87" s="759"/>
      <c r="F87" s="759"/>
      <c r="G87" s="759"/>
      <c r="H87" s="759"/>
      <c r="I87" s="759"/>
      <c r="J87" s="759"/>
      <c r="K87" s="759"/>
      <c r="L87" s="759"/>
      <c r="M87" s="759"/>
      <c r="N87" s="759"/>
      <c r="O87" s="759"/>
      <c r="P87" s="486"/>
      <c r="Q87" s="486"/>
      <c r="R87" s="486"/>
      <c r="S87" s="486"/>
      <c r="T87" s="486"/>
      <c r="U87" s="60"/>
      <c r="V87" s="60"/>
    </row>
    <row r="88" spans="1:22" ht="17.25" customHeight="1" x14ac:dyDescent="0.3">
      <c r="A88" s="60"/>
      <c r="B88" s="486"/>
      <c r="C88" s="764" t="s">
        <v>712</v>
      </c>
      <c r="D88" s="764"/>
      <c r="E88" s="764"/>
      <c r="F88" s="764"/>
      <c r="G88" s="764"/>
      <c r="H88" s="764"/>
      <c r="I88" s="764"/>
      <c r="J88" s="764"/>
      <c r="K88" s="764"/>
      <c r="L88" s="764"/>
      <c r="M88" s="764"/>
      <c r="N88" s="764"/>
      <c r="O88" s="764"/>
      <c r="P88" s="764"/>
      <c r="Q88" s="764"/>
      <c r="R88" s="764"/>
      <c r="S88" s="764"/>
      <c r="T88" s="481"/>
      <c r="U88" s="482"/>
      <c r="V88" s="60"/>
    </row>
    <row r="89" spans="1:22" ht="17.25" customHeight="1" x14ac:dyDescent="0.3">
      <c r="A89" s="60"/>
      <c r="B89" s="486"/>
      <c r="C89" s="495"/>
      <c r="D89" s="495"/>
      <c r="E89" s="495"/>
      <c r="F89" s="495"/>
      <c r="G89" s="495"/>
      <c r="H89" s="495"/>
      <c r="I89" s="495"/>
      <c r="J89" s="495"/>
      <c r="K89" s="495"/>
      <c r="L89" s="495"/>
      <c r="M89" s="495"/>
      <c r="N89" s="495"/>
      <c r="O89" s="495"/>
      <c r="P89" s="495"/>
      <c r="Q89" s="495"/>
      <c r="R89" s="495"/>
      <c r="S89" s="495"/>
      <c r="T89" s="495"/>
      <c r="U89" s="414"/>
      <c r="V89" s="60"/>
    </row>
    <row r="90" spans="1:22" s="479" customFormat="1" ht="17.25" customHeight="1" x14ac:dyDescent="0.3">
      <c r="A90" s="60"/>
      <c r="B90" s="146"/>
      <c r="C90" s="759" t="s">
        <v>469</v>
      </c>
      <c r="D90" s="759"/>
      <c r="E90" s="759"/>
      <c r="F90" s="759"/>
      <c r="G90" s="759"/>
      <c r="H90" s="759"/>
      <c r="I90" s="759"/>
      <c r="J90" s="759"/>
      <c r="K90" s="759"/>
      <c r="L90" s="759"/>
      <c r="M90" s="759"/>
      <c r="N90" s="759"/>
      <c r="O90" s="759"/>
      <c r="P90" s="759"/>
      <c r="Q90" s="146"/>
      <c r="R90" s="146"/>
      <c r="S90" s="146"/>
      <c r="T90" s="146"/>
    </row>
    <row r="91" spans="1:22" ht="17.25" customHeight="1" x14ac:dyDescent="0.3">
      <c r="A91" s="60"/>
      <c r="B91" s="486"/>
      <c r="C91" s="759"/>
      <c r="D91" s="759"/>
      <c r="E91" s="759"/>
      <c r="F91" s="759"/>
      <c r="G91" s="759"/>
      <c r="H91" s="759"/>
      <c r="I91" s="759"/>
      <c r="J91" s="759"/>
      <c r="K91" s="759"/>
      <c r="L91" s="759"/>
      <c r="M91" s="759"/>
      <c r="N91" s="759"/>
      <c r="O91" s="759"/>
      <c r="P91" s="759"/>
      <c r="Q91" s="486"/>
      <c r="R91" s="486"/>
      <c r="S91" s="486"/>
      <c r="T91" s="486"/>
      <c r="U91" s="60"/>
      <c r="V91" s="60"/>
    </row>
    <row r="92" spans="1:22" ht="17.25" customHeight="1" x14ac:dyDescent="0.3">
      <c r="A92" s="60"/>
      <c r="B92" s="486"/>
      <c r="C92" s="764" t="s">
        <v>668</v>
      </c>
      <c r="D92" s="764"/>
      <c r="E92" s="764"/>
      <c r="F92" s="764"/>
      <c r="G92" s="764"/>
      <c r="H92" s="764"/>
      <c r="I92" s="764"/>
      <c r="J92" s="764"/>
      <c r="K92" s="764"/>
      <c r="L92" s="764"/>
      <c r="M92" s="764"/>
      <c r="N92" s="764"/>
      <c r="O92" s="764"/>
      <c r="P92" s="764"/>
      <c r="Q92" s="764"/>
      <c r="R92" s="764"/>
      <c r="S92" s="764"/>
      <c r="T92" s="481"/>
      <c r="U92" s="482"/>
      <c r="V92" s="60"/>
    </row>
    <row r="93" spans="1:22" ht="17.25" customHeight="1" x14ac:dyDescent="0.3">
      <c r="A93" s="60"/>
      <c r="B93" s="486"/>
      <c r="C93" s="52"/>
      <c r="D93" s="52"/>
      <c r="E93" s="52"/>
      <c r="F93" s="52"/>
      <c r="G93" s="52"/>
      <c r="H93" s="52"/>
      <c r="I93" s="52"/>
      <c r="J93" s="52"/>
      <c r="K93" s="52"/>
      <c r="L93" s="52"/>
      <c r="M93" s="52"/>
      <c r="N93" s="52"/>
      <c r="O93" s="52"/>
      <c r="P93" s="52"/>
      <c r="Q93" s="52"/>
      <c r="R93" s="52"/>
      <c r="S93" s="52"/>
      <c r="T93" s="52"/>
      <c r="V93" s="60"/>
    </row>
    <row r="94" spans="1:22" s="479" customFormat="1" ht="17.25" customHeight="1" x14ac:dyDescent="0.3">
      <c r="A94" s="60"/>
      <c r="B94" s="146"/>
      <c r="C94" s="759" t="s">
        <v>470</v>
      </c>
      <c r="D94" s="759"/>
      <c r="E94" s="759"/>
      <c r="F94" s="759"/>
      <c r="G94" s="759"/>
      <c r="H94" s="759"/>
      <c r="I94" s="759"/>
      <c r="J94" s="759"/>
      <c r="K94" s="759"/>
      <c r="L94" s="759"/>
      <c r="M94" s="759"/>
      <c r="N94" s="759"/>
      <c r="O94" s="759"/>
      <c r="P94" s="146"/>
      <c r="Q94" s="146"/>
      <c r="R94" s="146"/>
      <c r="S94" s="146"/>
      <c r="T94" s="146"/>
    </row>
    <row r="95" spans="1:22" s="479" customFormat="1" ht="17.25" customHeight="1" x14ac:dyDescent="0.3">
      <c r="A95" s="60"/>
      <c r="B95" s="146"/>
      <c r="C95" s="759"/>
      <c r="D95" s="759"/>
      <c r="E95" s="759"/>
      <c r="F95" s="759"/>
      <c r="G95" s="759"/>
      <c r="H95" s="759"/>
      <c r="I95" s="759"/>
      <c r="J95" s="759"/>
      <c r="K95" s="759"/>
      <c r="L95" s="759"/>
      <c r="M95" s="759"/>
      <c r="N95" s="759"/>
      <c r="O95" s="759"/>
      <c r="P95" s="146"/>
      <c r="Q95" s="146"/>
      <c r="R95" s="146"/>
      <c r="S95" s="146"/>
      <c r="T95" s="146"/>
    </row>
    <row r="96" spans="1:22" ht="17.25" customHeight="1" x14ac:dyDescent="0.3">
      <c r="A96" s="60"/>
      <c r="B96" s="486"/>
      <c r="C96" s="764" t="s">
        <v>713</v>
      </c>
      <c r="D96" s="764"/>
      <c r="E96" s="764"/>
      <c r="F96" s="764"/>
      <c r="G96" s="764"/>
      <c r="H96" s="764"/>
      <c r="I96" s="764"/>
      <c r="J96" s="764"/>
      <c r="K96" s="764"/>
      <c r="L96" s="764"/>
      <c r="M96" s="764"/>
      <c r="N96" s="764"/>
      <c r="O96" s="764"/>
      <c r="P96" s="764"/>
      <c r="Q96" s="764"/>
      <c r="R96" s="764"/>
      <c r="S96" s="764"/>
      <c r="T96" s="481"/>
      <c r="U96" s="482"/>
      <c r="V96" s="60"/>
    </row>
    <row r="97" spans="1:22" ht="17.25" customHeight="1" x14ac:dyDescent="0.3">
      <c r="A97" s="60"/>
      <c r="B97" s="486"/>
      <c r="C97" s="52"/>
      <c r="D97" s="52"/>
      <c r="E97" s="52"/>
      <c r="F97" s="52"/>
      <c r="G97" s="52"/>
      <c r="H97" s="52"/>
      <c r="I97" s="52"/>
      <c r="J97" s="52"/>
      <c r="K97" s="52"/>
      <c r="L97" s="52"/>
      <c r="M97" s="52"/>
      <c r="N97" s="52"/>
      <c r="O97" s="52"/>
      <c r="P97" s="52"/>
      <c r="Q97" s="52"/>
      <c r="R97" s="52"/>
      <c r="S97" s="52"/>
      <c r="T97" s="52"/>
      <c r="V97" s="60"/>
    </row>
    <row r="98" spans="1:22" s="479" customFormat="1" ht="17.25" customHeight="1" x14ac:dyDescent="0.3">
      <c r="A98" s="60"/>
      <c r="B98" s="146"/>
      <c r="C98" s="770" t="s">
        <v>478</v>
      </c>
      <c r="D98" s="770"/>
      <c r="E98" s="770"/>
      <c r="F98" s="770"/>
      <c r="G98" s="770"/>
      <c r="H98" s="770"/>
      <c r="I98" s="770"/>
      <c r="J98" s="770"/>
      <c r="K98" s="146"/>
      <c r="L98" s="146"/>
      <c r="M98" s="146"/>
      <c r="N98" s="146"/>
      <c r="O98" s="146"/>
      <c r="P98" s="146"/>
      <c r="Q98" s="146"/>
      <c r="R98" s="146"/>
      <c r="S98" s="146"/>
      <c r="T98" s="146"/>
    </row>
    <row r="99" spans="1:22" ht="17.25" customHeight="1" x14ac:dyDescent="0.3">
      <c r="A99" s="60"/>
      <c r="B99" s="486"/>
      <c r="C99" s="764" t="s">
        <v>714</v>
      </c>
      <c r="D99" s="764"/>
      <c r="E99" s="764"/>
      <c r="F99" s="764"/>
      <c r="G99" s="764"/>
      <c r="H99" s="764"/>
      <c r="I99" s="764"/>
      <c r="J99" s="764"/>
      <c r="K99" s="764"/>
      <c r="L99" s="764"/>
      <c r="M99" s="764"/>
      <c r="N99" s="764"/>
      <c r="O99" s="764"/>
      <c r="P99" s="764"/>
      <c r="Q99" s="764"/>
      <c r="R99" s="764"/>
      <c r="S99" s="764"/>
      <c r="T99" s="481"/>
      <c r="U99" s="482"/>
      <c r="V99" s="60"/>
    </row>
    <row r="100" spans="1:22" ht="17.25" customHeight="1" x14ac:dyDescent="0.3">
      <c r="A100" s="60"/>
      <c r="B100" s="486"/>
      <c r="C100" s="52"/>
      <c r="D100" s="52"/>
      <c r="E100" s="52"/>
      <c r="F100" s="52"/>
      <c r="G100" s="52"/>
      <c r="H100" s="52"/>
      <c r="I100" s="52"/>
      <c r="J100" s="52"/>
      <c r="K100" s="52"/>
      <c r="L100" s="52"/>
      <c r="M100" s="52"/>
      <c r="N100" s="52"/>
      <c r="O100" s="52"/>
      <c r="P100" s="52"/>
      <c r="Q100" s="52"/>
      <c r="R100" s="52"/>
      <c r="S100" s="52"/>
      <c r="T100" s="52"/>
      <c r="V100" s="60"/>
    </row>
    <row r="101" spans="1:22" s="479" customFormat="1" ht="17.25" customHeight="1" x14ac:dyDescent="0.3">
      <c r="A101" s="60"/>
      <c r="B101" s="146"/>
      <c r="C101" s="770" t="s">
        <v>471</v>
      </c>
      <c r="D101" s="770"/>
      <c r="E101" s="770"/>
      <c r="F101" s="770"/>
      <c r="G101" s="770"/>
      <c r="H101" s="770"/>
      <c r="I101" s="770"/>
      <c r="J101" s="770"/>
      <c r="K101" s="770"/>
      <c r="L101" s="770"/>
      <c r="M101" s="770"/>
      <c r="N101" s="770"/>
      <c r="O101" s="770"/>
      <c r="P101" s="770"/>
      <c r="Q101" s="146"/>
      <c r="R101" s="146"/>
      <c r="S101" s="146"/>
      <c r="T101" s="146"/>
    </row>
    <row r="102" spans="1:22" ht="17.25" customHeight="1" x14ac:dyDescent="0.3">
      <c r="A102" s="60"/>
      <c r="B102" s="486"/>
      <c r="C102" s="764" t="s">
        <v>726</v>
      </c>
      <c r="D102" s="764"/>
      <c r="E102" s="764"/>
      <c r="F102" s="764"/>
      <c r="G102" s="764"/>
      <c r="H102" s="764"/>
      <c r="I102" s="764"/>
      <c r="J102" s="764"/>
      <c r="K102" s="764"/>
      <c r="L102" s="764"/>
      <c r="M102" s="764"/>
      <c r="N102" s="764"/>
      <c r="O102" s="764"/>
      <c r="P102" s="764"/>
      <c r="Q102" s="764"/>
      <c r="R102" s="764"/>
      <c r="S102" s="764"/>
      <c r="T102" s="481"/>
      <c r="U102" s="482"/>
      <c r="V102" s="60"/>
    </row>
    <row r="103" spans="1:22" ht="17.25" customHeight="1" x14ac:dyDescent="0.3">
      <c r="A103" s="60"/>
      <c r="B103" s="486"/>
      <c r="C103" s="52"/>
      <c r="D103" s="52"/>
      <c r="E103" s="52"/>
      <c r="F103" s="52"/>
      <c r="G103" s="52"/>
      <c r="H103" s="52"/>
      <c r="I103" s="52"/>
      <c r="J103" s="52"/>
      <c r="K103" s="52"/>
      <c r="L103" s="52"/>
      <c r="M103" s="52"/>
      <c r="N103" s="52"/>
      <c r="O103" s="52"/>
      <c r="P103" s="52"/>
      <c r="Q103" s="52"/>
      <c r="R103" s="52"/>
      <c r="S103" s="52"/>
      <c r="T103" s="52"/>
      <c r="V103" s="60"/>
    </row>
    <row r="104" spans="1:22" s="479" customFormat="1" ht="17.25" customHeight="1" x14ac:dyDescent="0.3">
      <c r="A104" s="60"/>
      <c r="B104" s="146"/>
      <c r="C104" s="770" t="s">
        <v>451</v>
      </c>
      <c r="D104" s="770"/>
      <c r="E104" s="770"/>
      <c r="F104" s="770"/>
      <c r="G104" s="770"/>
      <c r="H104" s="770"/>
      <c r="I104" s="770"/>
      <c r="J104" s="770"/>
      <c r="K104" s="770"/>
      <c r="L104" s="146"/>
      <c r="M104" s="146"/>
      <c r="N104" s="146"/>
      <c r="O104" s="146"/>
      <c r="P104" s="146"/>
      <c r="Q104" s="146"/>
      <c r="R104" s="146"/>
      <c r="S104" s="146"/>
      <c r="T104" s="146"/>
    </row>
    <row r="105" spans="1:22" ht="17.25" customHeight="1" x14ac:dyDescent="0.3">
      <c r="A105" s="60"/>
      <c r="B105" s="486"/>
      <c r="C105" s="764" t="s">
        <v>727</v>
      </c>
      <c r="D105" s="764"/>
      <c r="E105" s="764"/>
      <c r="F105" s="764"/>
      <c r="G105" s="764"/>
      <c r="H105" s="764"/>
      <c r="I105" s="764"/>
      <c r="J105" s="764"/>
      <c r="K105" s="764"/>
      <c r="L105" s="764"/>
      <c r="M105" s="764"/>
      <c r="N105" s="764"/>
      <c r="O105" s="764"/>
      <c r="P105" s="764"/>
      <c r="Q105" s="764"/>
      <c r="R105" s="764"/>
      <c r="S105" s="764"/>
      <c r="T105" s="481"/>
      <c r="U105" s="482"/>
      <c r="V105" s="60"/>
    </row>
    <row r="106" spans="1:22" ht="17.25" customHeight="1" x14ac:dyDescent="0.3">
      <c r="A106" s="60"/>
      <c r="B106" s="486"/>
      <c r="C106" s="551"/>
      <c r="D106" s="551"/>
      <c r="E106" s="551"/>
      <c r="F106" s="551"/>
      <c r="G106" s="551"/>
      <c r="H106" s="551"/>
      <c r="I106" s="551"/>
      <c r="J106" s="551"/>
      <c r="K106" s="551"/>
      <c r="L106" s="551"/>
      <c r="M106" s="551"/>
      <c r="N106" s="551"/>
      <c r="O106" s="551"/>
      <c r="P106" s="551"/>
      <c r="Q106" s="551"/>
      <c r="R106" s="551"/>
      <c r="S106" s="551"/>
      <c r="T106" s="551"/>
      <c r="U106" s="558"/>
      <c r="V106" s="60"/>
    </row>
    <row r="107" spans="1:22" s="479" customFormat="1" ht="14.25" customHeight="1" x14ac:dyDescent="0.3">
      <c r="A107" s="60"/>
      <c r="B107" s="146"/>
      <c r="C107" s="770" t="s">
        <v>669</v>
      </c>
      <c r="D107" s="770"/>
      <c r="E107" s="770"/>
      <c r="F107" s="770"/>
      <c r="G107" s="770"/>
      <c r="H107" s="770"/>
      <c r="I107" s="770"/>
      <c r="J107" s="770"/>
      <c r="K107" s="770"/>
      <c r="L107" s="770"/>
      <c r="M107" s="770"/>
      <c r="N107" s="770"/>
      <c r="O107" s="770"/>
      <c r="P107" s="146"/>
      <c r="Q107" s="146"/>
      <c r="R107" s="146"/>
      <c r="S107" s="146"/>
      <c r="T107" s="146"/>
    </row>
    <row r="108" spans="1:22" ht="33.75" customHeight="1" x14ac:dyDescent="0.3">
      <c r="A108" s="60"/>
      <c r="B108" s="486"/>
      <c r="C108" s="773" t="s">
        <v>728</v>
      </c>
      <c r="D108" s="773"/>
      <c r="E108" s="773"/>
      <c r="F108" s="773"/>
      <c r="G108" s="773"/>
      <c r="H108" s="773"/>
      <c r="I108" s="773"/>
      <c r="J108" s="773"/>
      <c r="K108" s="773"/>
      <c r="L108" s="773"/>
      <c r="M108" s="773"/>
      <c r="N108" s="773"/>
      <c r="O108" s="773"/>
      <c r="P108" s="773"/>
      <c r="Q108" s="481"/>
      <c r="R108" s="481"/>
      <c r="S108" s="481"/>
      <c r="T108" s="481"/>
      <c r="U108" s="554"/>
      <c r="V108" s="60"/>
    </row>
    <row r="109" spans="1:22" ht="17.25" customHeight="1" x14ac:dyDescent="0.3">
      <c r="A109" s="60"/>
      <c r="B109" s="486"/>
      <c r="C109" s="52"/>
      <c r="D109" s="52"/>
      <c r="E109" s="52"/>
      <c r="F109" s="52"/>
      <c r="G109" s="52"/>
      <c r="H109" s="52"/>
      <c r="I109" s="52"/>
      <c r="J109" s="52"/>
      <c r="K109" s="52"/>
      <c r="L109" s="52"/>
      <c r="M109" s="52"/>
      <c r="N109" s="52"/>
      <c r="O109" s="52"/>
      <c r="P109" s="52"/>
      <c r="Q109" s="52"/>
      <c r="R109" s="52"/>
      <c r="S109" s="52"/>
      <c r="T109" s="52"/>
      <c r="V109" s="60"/>
    </row>
    <row r="110" spans="1:22" s="479" customFormat="1" ht="17.25" customHeight="1" x14ac:dyDescent="0.3">
      <c r="A110" s="60"/>
      <c r="B110" s="146"/>
      <c r="C110" s="770" t="s">
        <v>738</v>
      </c>
      <c r="D110" s="770"/>
      <c r="E110" s="770"/>
      <c r="F110" s="770"/>
      <c r="G110" s="770"/>
      <c r="H110" s="770"/>
      <c r="I110" s="770"/>
      <c r="J110" s="770"/>
      <c r="K110" s="146"/>
      <c r="L110" s="146"/>
      <c r="M110" s="146"/>
      <c r="N110" s="146"/>
      <c r="O110" s="146"/>
      <c r="P110" s="146"/>
      <c r="Q110" s="146"/>
      <c r="R110" s="146"/>
      <c r="S110" s="146"/>
      <c r="T110" s="146"/>
    </row>
    <row r="111" spans="1:22" ht="17.25" customHeight="1" x14ac:dyDescent="0.3">
      <c r="A111" s="60"/>
      <c r="B111" s="486"/>
      <c r="C111" s="764" t="s">
        <v>737</v>
      </c>
      <c r="D111" s="764"/>
      <c r="E111" s="764"/>
      <c r="F111" s="764"/>
      <c r="G111" s="764"/>
      <c r="H111" s="764"/>
      <c r="I111" s="764"/>
      <c r="J111" s="764"/>
      <c r="K111" s="764"/>
      <c r="L111" s="764"/>
      <c r="M111" s="764"/>
      <c r="N111" s="764"/>
      <c r="O111" s="764"/>
      <c r="P111" s="764"/>
      <c r="Q111" s="764"/>
      <c r="R111" s="764"/>
      <c r="S111" s="764"/>
      <c r="T111" s="481"/>
      <c r="U111" s="482"/>
      <c r="V111" s="60"/>
    </row>
    <row r="112" spans="1:22" ht="17.25" customHeight="1" x14ac:dyDescent="0.3">
      <c r="A112" s="60"/>
      <c r="B112" s="486"/>
      <c r="C112" s="551"/>
      <c r="D112" s="551"/>
      <c r="E112" s="551"/>
      <c r="F112" s="551"/>
      <c r="G112" s="551"/>
      <c r="H112" s="551"/>
      <c r="I112" s="551"/>
      <c r="J112" s="551"/>
      <c r="K112" s="551"/>
      <c r="L112" s="551"/>
      <c r="M112" s="551"/>
      <c r="N112" s="551"/>
      <c r="O112" s="551"/>
      <c r="P112" s="551"/>
      <c r="Q112" s="551"/>
      <c r="R112" s="551"/>
      <c r="S112" s="551"/>
      <c r="T112" s="551"/>
      <c r="U112" s="558"/>
      <c r="V112" s="60"/>
    </row>
    <row r="113" spans="1:22" s="479" customFormat="1" ht="17.25" customHeight="1" x14ac:dyDescent="0.3">
      <c r="A113" s="60"/>
      <c r="B113" s="146"/>
      <c r="C113" s="770" t="s">
        <v>476</v>
      </c>
      <c r="D113" s="770"/>
      <c r="E113" s="770"/>
      <c r="F113" s="770"/>
      <c r="G113" s="770"/>
      <c r="H113" s="770"/>
      <c r="I113" s="770"/>
      <c r="J113" s="770"/>
      <c r="K113" s="770"/>
      <c r="L113" s="146"/>
      <c r="M113" s="146"/>
      <c r="N113" s="146"/>
      <c r="O113" s="146"/>
      <c r="P113" s="146"/>
      <c r="Q113" s="146"/>
      <c r="R113" s="146"/>
      <c r="S113" s="146"/>
      <c r="T113" s="146"/>
    </row>
    <row r="114" spans="1:22" ht="17.25" customHeight="1" x14ac:dyDescent="0.3">
      <c r="A114" s="60"/>
      <c r="B114" s="486"/>
      <c r="C114" s="764" t="s">
        <v>735</v>
      </c>
      <c r="D114" s="764"/>
      <c r="E114" s="764"/>
      <c r="F114" s="764"/>
      <c r="G114" s="764"/>
      <c r="H114" s="764"/>
      <c r="I114" s="764"/>
      <c r="J114" s="764"/>
      <c r="K114" s="764"/>
      <c r="L114" s="764"/>
      <c r="M114" s="764"/>
      <c r="N114" s="764"/>
      <c r="O114" s="764"/>
      <c r="P114" s="764"/>
      <c r="Q114" s="764"/>
      <c r="R114" s="764"/>
      <c r="S114" s="764"/>
      <c r="T114" s="481"/>
      <c r="U114" s="482"/>
      <c r="V114" s="60"/>
    </row>
    <row r="115" spans="1:22" ht="17.25" customHeight="1" x14ac:dyDescent="0.3">
      <c r="A115" s="60"/>
      <c r="B115" s="486"/>
      <c r="C115" s="551"/>
      <c r="D115" s="551"/>
      <c r="E115" s="551"/>
      <c r="F115" s="551"/>
      <c r="G115" s="551"/>
      <c r="H115" s="551"/>
      <c r="I115" s="551"/>
      <c r="J115" s="551"/>
      <c r="K115" s="551"/>
      <c r="L115" s="551"/>
      <c r="M115" s="551"/>
      <c r="N115" s="551"/>
      <c r="O115" s="551"/>
      <c r="P115" s="551"/>
      <c r="Q115" s="551"/>
      <c r="R115" s="551"/>
      <c r="S115" s="551"/>
      <c r="T115" s="551"/>
      <c r="U115" s="558"/>
      <c r="V115" s="60"/>
    </row>
    <row r="116" spans="1:22" s="479" customFormat="1" ht="17.25" customHeight="1" x14ac:dyDescent="0.3">
      <c r="A116" s="60"/>
      <c r="B116" s="146"/>
      <c r="C116" s="770" t="s">
        <v>472</v>
      </c>
      <c r="D116" s="770"/>
      <c r="E116" s="770"/>
      <c r="F116" s="770"/>
      <c r="G116" s="770"/>
      <c r="H116" s="770"/>
      <c r="I116" s="770"/>
      <c r="J116" s="146"/>
      <c r="K116" s="146"/>
      <c r="L116" s="146"/>
      <c r="M116" s="146"/>
      <c r="N116" s="146"/>
      <c r="O116" s="146"/>
      <c r="P116" s="146"/>
      <c r="Q116" s="146"/>
      <c r="R116" s="146"/>
      <c r="S116" s="146"/>
      <c r="T116" s="146"/>
    </row>
    <row r="117" spans="1:22" ht="17.25" customHeight="1" x14ac:dyDescent="0.3">
      <c r="A117" s="60"/>
      <c r="B117" s="486"/>
      <c r="C117" s="764" t="s">
        <v>729</v>
      </c>
      <c r="D117" s="764"/>
      <c r="E117" s="764"/>
      <c r="F117" s="764"/>
      <c r="G117" s="764"/>
      <c r="H117" s="764"/>
      <c r="I117" s="764"/>
      <c r="J117" s="764"/>
      <c r="K117" s="764"/>
      <c r="L117" s="764"/>
      <c r="M117" s="764"/>
      <c r="N117" s="764"/>
      <c r="O117" s="764"/>
      <c r="P117" s="764"/>
      <c r="Q117" s="764"/>
      <c r="R117" s="764"/>
      <c r="S117" s="764"/>
      <c r="T117" s="481"/>
      <c r="U117" s="482"/>
      <c r="V117" s="60"/>
    </row>
    <row r="118" spans="1:22" ht="17.25" customHeight="1" x14ac:dyDescent="0.3">
      <c r="A118" s="60"/>
      <c r="B118" s="486"/>
      <c r="C118" s="52"/>
      <c r="D118" s="52"/>
      <c r="E118" s="52"/>
      <c r="F118" s="52"/>
      <c r="G118" s="52"/>
      <c r="H118" s="52"/>
      <c r="I118" s="52"/>
      <c r="J118" s="52"/>
      <c r="K118" s="52"/>
      <c r="L118" s="52"/>
      <c r="M118" s="52"/>
      <c r="N118" s="52"/>
      <c r="O118" s="52"/>
      <c r="P118" s="52"/>
      <c r="Q118" s="52"/>
      <c r="R118" s="52"/>
      <c r="S118" s="52"/>
      <c r="T118" s="52"/>
      <c r="V118" s="60"/>
    </row>
    <row r="119" spans="1:22" s="479" customFormat="1" ht="17.25" customHeight="1" x14ac:dyDescent="0.3">
      <c r="A119" s="60"/>
      <c r="B119" s="146"/>
      <c r="C119" s="770" t="s">
        <v>473</v>
      </c>
      <c r="D119" s="770"/>
      <c r="E119" s="770"/>
      <c r="F119" s="770"/>
      <c r="G119" s="770"/>
      <c r="H119" s="770"/>
      <c r="I119" s="770"/>
      <c r="J119" s="770"/>
      <c r="K119" s="770"/>
      <c r="L119" s="770"/>
      <c r="M119" s="770"/>
      <c r="N119" s="770"/>
      <c r="O119" s="770"/>
      <c r="P119" s="770"/>
      <c r="Q119" s="146"/>
      <c r="R119" s="146"/>
      <c r="S119" s="146"/>
      <c r="T119" s="146"/>
    </row>
    <row r="120" spans="1:22" ht="17.25" customHeight="1" x14ac:dyDescent="0.3">
      <c r="A120" s="60"/>
      <c r="B120" s="486"/>
      <c r="C120" s="764" t="s">
        <v>730</v>
      </c>
      <c r="D120" s="764"/>
      <c r="E120" s="764"/>
      <c r="F120" s="764"/>
      <c r="G120" s="764"/>
      <c r="H120" s="764"/>
      <c r="I120" s="764"/>
      <c r="J120" s="764"/>
      <c r="K120" s="764"/>
      <c r="L120" s="764"/>
      <c r="M120" s="764"/>
      <c r="N120" s="764"/>
      <c r="O120" s="764"/>
      <c r="P120" s="764"/>
      <c r="Q120" s="764"/>
      <c r="R120" s="764"/>
      <c r="S120" s="764"/>
      <c r="T120" s="481"/>
      <c r="U120" s="482"/>
      <c r="V120" s="60"/>
    </row>
    <row r="121" spans="1:22" ht="17.25" customHeight="1" x14ac:dyDescent="0.3">
      <c r="A121" s="60"/>
      <c r="B121" s="486"/>
      <c r="C121" s="496"/>
      <c r="D121" s="496"/>
      <c r="E121" s="496"/>
      <c r="F121" s="496"/>
      <c r="G121" s="496"/>
      <c r="H121" s="496"/>
      <c r="I121" s="496"/>
      <c r="J121" s="496"/>
      <c r="K121" s="496"/>
      <c r="L121" s="481"/>
      <c r="M121" s="481"/>
      <c r="N121" s="481"/>
      <c r="O121" s="481"/>
      <c r="P121" s="481"/>
      <c r="Q121" s="481"/>
      <c r="R121" s="481"/>
      <c r="S121" s="481"/>
      <c r="T121" s="481"/>
      <c r="U121" s="554"/>
      <c r="V121" s="60"/>
    </row>
    <row r="122" spans="1:22" ht="17.25" customHeight="1" x14ac:dyDescent="0.3">
      <c r="A122" s="60"/>
      <c r="B122" s="486"/>
      <c r="C122" s="759" t="s">
        <v>604</v>
      </c>
      <c r="D122" s="759"/>
      <c r="E122" s="759"/>
      <c r="F122" s="759"/>
      <c r="G122" s="759"/>
      <c r="H122" s="759"/>
      <c r="I122" s="759"/>
      <c r="J122" s="759"/>
      <c r="K122" s="759"/>
      <c r="L122" s="759"/>
      <c r="M122" s="759"/>
      <c r="N122" s="759"/>
      <c r="O122" s="759"/>
      <c r="P122" s="759"/>
      <c r="Q122" s="759"/>
      <c r="R122" s="481"/>
      <c r="S122" s="481"/>
      <c r="T122" s="481"/>
      <c r="U122" s="554"/>
      <c r="V122" s="60"/>
    </row>
    <row r="123" spans="1:22" ht="17.25" customHeight="1" x14ac:dyDescent="0.3">
      <c r="A123" s="60"/>
      <c r="B123" s="486"/>
      <c r="C123" s="759"/>
      <c r="D123" s="759"/>
      <c r="E123" s="759"/>
      <c r="F123" s="759"/>
      <c r="G123" s="759"/>
      <c r="H123" s="759"/>
      <c r="I123" s="759"/>
      <c r="J123" s="759"/>
      <c r="K123" s="759"/>
      <c r="L123" s="759"/>
      <c r="M123" s="759"/>
      <c r="N123" s="759"/>
      <c r="O123" s="759"/>
      <c r="P123" s="759"/>
      <c r="Q123" s="759"/>
      <c r="R123" s="481"/>
      <c r="S123" s="481"/>
      <c r="T123" s="481"/>
      <c r="U123" s="554"/>
      <c r="V123" s="60"/>
    </row>
    <row r="124" spans="1:22" ht="17.25" customHeight="1" x14ac:dyDescent="0.3">
      <c r="A124" s="60"/>
      <c r="B124" s="486"/>
      <c r="C124" s="764" t="s">
        <v>731</v>
      </c>
      <c r="D124" s="764"/>
      <c r="E124" s="764"/>
      <c r="F124" s="764"/>
      <c r="G124" s="764"/>
      <c r="H124" s="764"/>
      <c r="I124" s="764"/>
      <c r="J124" s="764"/>
      <c r="K124" s="764"/>
      <c r="L124" s="764"/>
      <c r="M124" s="764"/>
      <c r="N124" s="764"/>
      <c r="O124" s="764"/>
      <c r="P124" s="764"/>
      <c r="Q124" s="764"/>
      <c r="R124" s="764"/>
      <c r="S124" s="764"/>
      <c r="T124" s="481"/>
      <c r="U124" s="482"/>
      <c r="V124" s="60"/>
    </row>
    <row r="125" spans="1:22" ht="17.25" customHeight="1" x14ac:dyDescent="0.3">
      <c r="A125" s="60"/>
      <c r="B125" s="486"/>
      <c r="C125" s="496"/>
      <c r="D125" s="496"/>
      <c r="E125" s="496"/>
      <c r="F125" s="496"/>
      <c r="G125" s="496"/>
      <c r="H125" s="496"/>
      <c r="I125" s="496"/>
      <c r="J125" s="496"/>
      <c r="K125" s="496"/>
      <c r="L125" s="481"/>
      <c r="M125" s="481"/>
      <c r="N125" s="481"/>
      <c r="O125" s="481"/>
      <c r="P125" s="481"/>
      <c r="Q125" s="481"/>
      <c r="R125" s="481"/>
      <c r="S125" s="481"/>
      <c r="T125" s="481"/>
      <c r="U125" s="554"/>
      <c r="V125" s="60"/>
    </row>
    <row r="126" spans="1:22" ht="17.25" customHeight="1" x14ac:dyDescent="0.3">
      <c r="A126" s="60"/>
      <c r="B126" s="486"/>
      <c r="C126" s="770" t="s">
        <v>605</v>
      </c>
      <c r="D126" s="770"/>
      <c r="E126" s="770"/>
      <c r="F126" s="770"/>
      <c r="G126" s="770"/>
      <c r="H126" s="770"/>
      <c r="I126" s="770"/>
      <c r="J126" s="770"/>
      <c r="K126" s="770"/>
      <c r="L126" s="770"/>
      <c r="M126" s="770"/>
      <c r="N126" s="770"/>
      <c r="O126" s="559"/>
      <c r="P126" s="559"/>
      <c r="Q126" s="481"/>
      <c r="R126" s="481"/>
      <c r="S126" s="481"/>
      <c r="T126" s="481"/>
      <c r="U126" s="554"/>
      <c r="V126" s="60"/>
    </row>
    <row r="127" spans="1:22" ht="17.25" customHeight="1" x14ac:dyDescent="0.3">
      <c r="A127" s="60"/>
      <c r="B127" s="486"/>
      <c r="C127" s="764" t="s">
        <v>732</v>
      </c>
      <c r="D127" s="764"/>
      <c r="E127" s="764"/>
      <c r="F127" s="764"/>
      <c r="G127" s="764"/>
      <c r="H127" s="764"/>
      <c r="I127" s="764"/>
      <c r="J127" s="764"/>
      <c r="K127" s="764"/>
      <c r="L127" s="764"/>
      <c r="M127" s="764"/>
      <c r="N127" s="764"/>
      <c r="O127" s="764"/>
      <c r="P127" s="764"/>
      <c r="Q127" s="764"/>
      <c r="R127" s="764"/>
      <c r="S127" s="764"/>
      <c r="T127" s="481"/>
      <c r="U127" s="482"/>
      <c r="V127" s="60"/>
    </row>
    <row r="128" spans="1:22" ht="17.25" customHeight="1" x14ac:dyDescent="0.3">
      <c r="A128" s="60"/>
      <c r="B128" s="486"/>
      <c r="C128" s="52"/>
      <c r="D128" s="52"/>
      <c r="E128" s="52"/>
      <c r="F128" s="52"/>
      <c r="G128" s="52"/>
      <c r="H128" s="52"/>
      <c r="I128" s="52"/>
      <c r="J128" s="52"/>
      <c r="K128" s="52"/>
      <c r="L128" s="52"/>
      <c r="M128" s="52"/>
      <c r="N128" s="52"/>
      <c r="O128" s="52"/>
      <c r="P128" s="52"/>
      <c r="Q128" s="52"/>
      <c r="R128" s="481"/>
      <c r="S128" s="481"/>
      <c r="T128" s="481"/>
      <c r="U128" s="554"/>
      <c r="V128" s="60"/>
    </row>
    <row r="129" spans="1:22" ht="17.25" customHeight="1" x14ac:dyDescent="0.3">
      <c r="A129" s="60"/>
      <c r="B129" s="486"/>
      <c r="C129" s="770" t="s">
        <v>606</v>
      </c>
      <c r="D129" s="770"/>
      <c r="E129" s="770"/>
      <c r="F129" s="770"/>
      <c r="G129" s="770"/>
      <c r="H129" s="770"/>
      <c r="I129" s="770"/>
      <c r="J129" s="770"/>
      <c r="K129" s="52"/>
      <c r="L129" s="52"/>
      <c r="M129" s="52"/>
      <c r="N129" s="560"/>
      <c r="O129" s="52"/>
      <c r="P129" s="52"/>
      <c r="Q129" s="52"/>
      <c r="R129" s="481"/>
      <c r="S129" s="481"/>
      <c r="T129" s="481"/>
      <c r="U129" s="554"/>
      <c r="V129" s="60"/>
    </row>
    <row r="130" spans="1:22" ht="17.25" customHeight="1" x14ac:dyDescent="0.3">
      <c r="A130" s="60"/>
      <c r="B130" s="486"/>
      <c r="C130" s="764" t="s">
        <v>733</v>
      </c>
      <c r="D130" s="764"/>
      <c r="E130" s="764"/>
      <c r="F130" s="764"/>
      <c r="G130" s="764"/>
      <c r="H130" s="764"/>
      <c r="I130" s="764"/>
      <c r="J130" s="764"/>
      <c r="K130" s="764"/>
      <c r="L130" s="764"/>
      <c r="M130" s="764"/>
      <c r="N130" s="764"/>
      <c r="O130" s="764"/>
      <c r="P130" s="764"/>
      <c r="Q130" s="764"/>
      <c r="R130" s="764"/>
      <c r="S130" s="764"/>
      <c r="T130" s="481"/>
      <c r="U130" s="482"/>
      <c r="V130" s="60"/>
    </row>
    <row r="131" spans="1:22" ht="20.100000000000001" customHeight="1" x14ac:dyDescent="0.3">
      <c r="A131" s="60"/>
      <c r="B131" s="486"/>
      <c r="C131" s="513"/>
      <c r="D131" s="513"/>
      <c r="E131" s="513"/>
      <c r="F131" s="513"/>
      <c r="G131" s="513"/>
      <c r="H131" s="513"/>
      <c r="I131" s="513"/>
      <c r="J131" s="513"/>
      <c r="K131" s="513"/>
      <c r="L131" s="513"/>
      <c r="M131" s="561"/>
      <c r="N131" s="52"/>
      <c r="O131" s="52"/>
      <c r="P131" s="52"/>
      <c r="Q131" s="52"/>
      <c r="R131" s="481"/>
      <c r="S131" s="481"/>
      <c r="T131" s="481"/>
      <c r="U131" s="554"/>
      <c r="V131" s="60"/>
    </row>
    <row r="132" spans="1:22" ht="20.100000000000001" customHeight="1" x14ac:dyDescent="0.3">
      <c r="A132" s="60"/>
      <c r="B132" s="486"/>
      <c r="C132" s="770" t="s">
        <v>648</v>
      </c>
      <c r="D132" s="770"/>
      <c r="E132" s="770"/>
      <c r="F132" s="770"/>
      <c r="G132" s="770"/>
      <c r="H132" s="770"/>
      <c r="I132" s="770"/>
      <c r="J132" s="770"/>
      <c r="K132" s="770"/>
      <c r="L132" s="770"/>
      <c r="M132" s="770"/>
      <c r="N132" s="770"/>
      <c r="O132" s="770"/>
      <c r="P132" s="770"/>
      <c r="Q132" s="770"/>
      <c r="R132" s="481"/>
      <c r="S132" s="481"/>
      <c r="T132" s="481"/>
      <c r="U132" s="554"/>
      <c r="V132" s="60"/>
    </row>
    <row r="133" spans="1:22" ht="17.25" customHeight="1" x14ac:dyDescent="0.3">
      <c r="A133" s="60"/>
      <c r="B133" s="486"/>
      <c r="C133" s="764" t="s">
        <v>734</v>
      </c>
      <c r="D133" s="764"/>
      <c r="E133" s="764"/>
      <c r="F133" s="764"/>
      <c r="G133" s="764"/>
      <c r="H133" s="764"/>
      <c r="I133" s="764"/>
      <c r="J133" s="764"/>
      <c r="K133" s="764"/>
      <c r="L133" s="764"/>
      <c r="M133" s="764"/>
      <c r="N133" s="764"/>
      <c r="O133" s="764"/>
      <c r="P133" s="764"/>
      <c r="Q133" s="764"/>
      <c r="R133" s="764"/>
      <c r="S133" s="764"/>
      <c r="T133" s="481"/>
      <c r="U133" s="482"/>
      <c r="V133" s="60"/>
    </row>
    <row r="134" spans="1:22" x14ac:dyDescent="0.3">
      <c r="A134" s="60"/>
      <c r="B134" s="486"/>
      <c r="C134" s="496"/>
      <c r="D134" s="496"/>
      <c r="E134" s="496"/>
      <c r="F134" s="496"/>
      <c r="G134" s="496"/>
      <c r="H134" s="496"/>
      <c r="I134" s="496"/>
      <c r="J134" s="496"/>
      <c r="K134" s="496"/>
      <c r="L134" s="481"/>
      <c r="M134" s="481"/>
      <c r="N134" s="481"/>
      <c r="O134" s="481"/>
      <c r="P134" s="481"/>
      <c r="Q134" s="481"/>
      <c r="R134" s="481"/>
      <c r="S134" s="481"/>
      <c r="T134" s="481"/>
      <c r="U134" s="554"/>
      <c r="V134" s="60"/>
    </row>
    <row r="135" spans="1:22" x14ac:dyDescent="0.25"/>
    <row r="136" spans="1:22" ht="19.5" customHeight="1" x14ac:dyDescent="0.25">
      <c r="B136" s="772" t="s">
        <v>763</v>
      </c>
      <c r="C136" s="772"/>
      <c r="D136" s="772"/>
      <c r="E136" s="772"/>
      <c r="J136" s="562"/>
      <c r="K136" s="562"/>
      <c r="L136" s="562"/>
      <c r="M136" s="562"/>
      <c r="N136" s="562"/>
      <c r="O136" s="562"/>
      <c r="Q136" s="563"/>
      <c r="R136" s="563"/>
      <c r="S136" s="563"/>
    </row>
    <row r="137" spans="1:22" ht="19.5" customHeight="1" x14ac:dyDescent="0.25">
      <c r="B137" s="772"/>
      <c r="C137" s="772"/>
      <c r="D137" s="772"/>
      <c r="E137" s="772"/>
      <c r="J137" s="626" t="s">
        <v>743</v>
      </c>
      <c r="K137" s="626"/>
      <c r="L137" s="626"/>
      <c r="M137" s="564"/>
      <c r="O137" s="562"/>
      <c r="P137" s="563"/>
      <c r="Q137" s="563"/>
      <c r="R137" s="563"/>
      <c r="S137" s="563"/>
      <c r="T137" s="565" t="s">
        <v>762</v>
      </c>
    </row>
    <row r="138" spans="1:22" ht="19.5" customHeight="1" x14ac:dyDescent="0.25"/>
  </sheetData>
  <sheetProtection algorithmName="SHA-512" hashValue="hyCPrbXn+z0NRy7pDHDfy98Ls3CCw2Fdff3lIzWvVMP5xfUQogcz2Bb+TswdOiUsxpQd3Q2v2OVX+SekK3oaoQ==" saltValue="dDJOL8+9aCSKAA+Phud3DQ==" spinCount="100000" sheet="1" objects="1" scenarios="1"/>
  <mergeCells count="75">
    <mergeCell ref="C120:S120"/>
    <mergeCell ref="C51:R52"/>
    <mergeCell ref="C80:J80"/>
    <mergeCell ref="C83:Q83"/>
    <mergeCell ref="C98:J98"/>
    <mergeCell ref="C116:I116"/>
    <mergeCell ref="C119:P119"/>
    <mergeCell ref="B136:E137"/>
    <mergeCell ref="J137:L137"/>
    <mergeCell ref="C130:S130"/>
    <mergeCell ref="C84:S84"/>
    <mergeCell ref="C88:S88"/>
    <mergeCell ref="C92:S92"/>
    <mergeCell ref="C96:S96"/>
    <mergeCell ref="C99:S99"/>
    <mergeCell ref="C102:S102"/>
    <mergeCell ref="C105:S105"/>
    <mergeCell ref="C111:S111"/>
    <mergeCell ref="C114:S114"/>
    <mergeCell ref="C117:S117"/>
    <mergeCell ref="C110:J110"/>
    <mergeCell ref="C108:P108"/>
    <mergeCell ref="C113:K113"/>
    <mergeCell ref="C1:U1"/>
    <mergeCell ref="C7:G7"/>
    <mergeCell ref="C49:P50"/>
    <mergeCell ref="C5:R6"/>
    <mergeCell ref="C25:I25"/>
    <mergeCell ref="C31:J31"/>
    <mergeCell ref="C33:Q34"/>
    <mergeCell ref="C47:M47"/>
    <mergeCell ref="C38:I38"/>
    <mergeCell ref="C28:I28"/>
    <mergeCell ref="C40:O40"/>
    <mergeCell ref="C41:I41"/>
    <mergeCell ref="C24:M24"/>
    <mergeCell ref="C35:J35"/>
    <mergeCell ref="K35:R35"/>
    <mergeCell ref="C46:Q46"/>
    <mergeCell ref="C27:M27"/>
    <mergeCell ref="C30:N30"/>
    <mergeCell ref="C37:N37"/>
    <mergeCell ref="C9:M9"/>
    <mergeCell ref="C12:O12"/>
    <mergeCell ref="C15:M15"/>
    <mergeCell ref="C18:M18"/>
    <mergeCell ref="C21:K21"/>
    <mergeCell ref="C10:S10"/>
    <mergeCell ref="C13:S13"/>
    <mergeCell ref="C16:S16"/>
    <mergeCell ref="C19:S19"/>
    <mergeCell ref="C22:S22"/>
    <mergeCell ref="C43:N43"/>
    <mergeCell ref="C44:O44"/>
    <mergeCell ref="C58:S58"/>
    <mergeCell ref="C64:O64"/>
    <mergeCell ref="C67:O67"/>
    <mergeCell ref="C54:P55"/>
    <mergeCell ref="C56:O56"/>
    <mergeCell ref="C133:S133"/>
    <mergeCell ref="C70:N71"/>
    <mergeCell ref="C126:N126"/>
    <mergeCell ref="C129:J129"/>
    <mergeCell ref="C124:S124"/>
    <mergeCell ref="C127:S127"/>
    <mergeCell ref="C132:Q132"/>
    <mergeCell ref="C74:I74"/>
    <mergeCell ref="C77:L77"/>
    <mergeCell ref="C101:P101"/>
    <mergeCell ref="C86:O87"/>
    <mergeCell ref="C90:P91"/>
    <mergeCell ref="C122:Q123"/>
    <mergeCell ref="C94:O95"/>
    <mergeCell ref="C104:K104"/>
    <mergeCell ref="C107:O107"/>
  </mergeCells>
  <hyperlinks>
    <hyperlink ref="C38" r:id="rId1" display="https://www.csagroup.org/store/product/Z800-18/" xr:uid="{814D32B9-2A5B-4BA5-9224-7C3C25D05883}"/>
    <hyperlink ref="C16" r:id="rId2" xr:uid="{0DC60601-09CC-4681-B43B-FB83D8164E9B}"/>
    <hyperlink ref="C10" r:id="rId3" xr:uid="{F5848557-560D-DE48-8C9A-408A25FBD31A}"/>
    <hyperlink ref="C25" r:id="rId4" display="https://www.csagroup.org/store/product/2705176/" xr:uid="{0A6758D7-B0F6-9E4B-91C9-6C50545B4254}"/>
    <hyperlink ref="C28" r:id="rId5" display="https://www.csagroup.org/store/product/2705167/" xr:uid="{CA564088-3EC7-9042-9C93-E36F6FC75F19}"/>
    <hyperlink ref="C31" r:id="rId6" display="https://www.csagroup.org/store/product/CSA W204:19/" xr:uid="{77CC77C9-6AC1-0B45-8CE4-07EA7A249EAE}"/>
    <hyperlink ref="C41:I41" r:id="rId7" display="Accessed at: https://www.csagroup.org/store/product/2704536/" xr:uid="{51D41A80-1BAB-6C4F-B221-D53BAC1ACACB}"/>
    <hyperlink ref="C35" r:id="rId8" location=":~:text=This%20Guideline%20is%20intended%20to%20help%20ensure%20that%20rainfall%20IDF,implications%20of%20climate%20change%20on" display="https://www.csagroup.org/store/product/CSA%20PLUS%204013:19/#:~:text=This%20Guideline%20is%20intended%20to%20help%20ensure%20that%20rainfall%20IDF,implications%20of%20climate%20change%20on" xr:uid="{284EAFF7-6F5E-2F43-AD0F-4392889786CE}"/>
    <hyperlink ref="C7:G7" r:id="rId9" display="Accessed at : https://atlas-vulnerabilite.ulaval.ca/ " xr:uid="{DB6CACCC-CD62-408F-BB22-0459A718C775}"/>
    <hyperlink ref="C13:H13" r:id="rId10" display="Accessed at: https://ccme.ca/en/res/niframework_en.pdf " xr:uid="{5F4B11AC-94AB-43D5-A233-2F2AD41F5985}"/>
    <hyperlink ref="C35:S35" r:id="rId11" display="Accessed at: https://www.csagroup.org/store/product/CSA%20PLUS%204013:19/" xr:uid="{F26DD6F4-04F6-4F20-95EE-3AE4B84FEECC}"/>
    <hyperlink ref="C19:I19" r:id="rId12" display="Accessed at: https://www.csagroup.org/store/product/2705376/ " xr:uid="{A6A95427-7A9A-4CF2-B7E5-DFD3ECFE7E04}"/>
    <hyperlink ref="C22" r:id="rId13" xr:uid="{4150606B-80B2-4922-BE58-F247E001C1BB}"/>
    <hyperlink ref="C47" r:id="rId14" display="https://www.intactcentreclimateadaptation.ca/managing-flooding-and-erosion-at-the-watershed-scale/" xr:uid="{45AE1EB0-DD58-435D-8CF3-8DFD0D7BCD55}"/>
    <hyperlink ref="C56" r:id="rId15" display="https://www.intactcentreclimateadaptation.ca/wp-content/uploads/2022/10/UoW_ICCA_2022_10_Nature-on-the-Balance-Sheet.pdf" xr:uid="{743A779C-FE18-4475-89BB-D01D7499C7C3}"/>
    <hyperlink ref="C59" r:id="rId16" display="https://www.intactcentreclimateadaptation.ca/wp-content/uploads/2019/04/Home-Flood-Protection-Program-Report-1.pdf" xr:uid="{4F56F218-0759-4B1D-A1D3-3DDCCC03DE53}"/>
    <hyperlink ref="C62" r:id="rId17" xr:uid="{D7F3E6AE-52CF-497E-B11B-C7D9AADDAA3B}"/>
    <hyperlink ref="C65" r:id="rId18" xr:uid="{75A3051A-23AB-4114-A12B-EA16BCCF2197}"/>
    <hyperlink ref="C72" r:id="rId19" xr:uid="{35D9BE91-4586-411F-936B-CA2D925E28E7}"/>
    <hyperlink ref="C75" r:id="rId20" xr:uid="{8A52437A-4A2E-4A23-A1F2-80C68AD9E3F5}"/>
    <hyperlink ref="C78" r:id="rId21" xr:uid="{C4AAB3E9-0523-4AFF-8CE2-8C5B9F9780C5}"/>
    <hyperlink ref="C81" r:id="rId22" xr:uid="{FFC52970-1136-4B31-A61B-478486496236}"/>
    <hyperlink ref="C84" r:id="rId23" xr:uid="{133860EE-B1C7-4DA8-A2EB-ABFDF9486537}"/>
    <hyperlink ref="C88" r:id="rId24" xr:uid="{9FFC536B-9A5C-464E-A8BF-F4315104FEB5}"/>
    <hyperlink ref="C92" r:id="rId25" xr:uid="{F8BB477F-9785-4517-A00A-2E81AA91BD43}"/>
    <hyperlink ref="C96" r:id="rId26" xr:uid="{05587AB0-53F9-4C04-BA92-A2CAD792166E}"/>
    <hyperlink ref="C99" r:id="rId27" xr:uid="{1B40F592-4896-4103-BC94-AD84931BCD42}"/>
    <hyperlink ref="C102" r:id="rId28" display="https://mnai.ca/media/2021/11/MNAI-Coastal-Asset-Guidance-Doc-cover-101-combined.pdf" xr:uid="{19E88146-3E94-412B-AABE-3664DCAA82AE}"/>
    <hyperlink ref="C108" r:id="rId29" display="https://publications.gc.ca/collections/collection_2017/rncan-nrcan/M113-1-112-eng.pdf" xr:uid="{DB5CA97B-2950-4112-B7A9-AA2EC4524750}"/>
    <hyperlink ref="C111" r:id="rId30" xr:uid="{8995FB85-621F-44EF-8201-1D5CA27C3549}"/>
    <hyperlink ref="C120" r:id="rId31" display="https://www.redcross.ca/crc/documents/3-1-4-2_dm_high_risk_populations.pdf" xr:uid="{1AA81BEB-3A6B-4300-B63A-A25BA5FE248C}"/>
    <hyperlink ref="C68:P68" r:id="rId32" display="Accessed at: https://data.fcm.ca/documents/resources/mamp/building-blocks-of-asset-management-mamp.pdf?_gl=1*1gmq094*_ga*MjA3MjI0NzU0NS4xNjg4Njc3ODI3*_ga_B4BFFLM1JF*MTcwMTgyMTM1MS4xNC4xLjE3MDE4MjEzOTkuMTIuMC4w" xr:uid="{13892515-8311-438D-B026-8ECB71561AEC}"/>
    <hyperlink ref="C130:L130" r:id="rId33" display="Accessed at: https://stewardshipcentrebc.ca/green-shores-home/gs-programs/gs-local-government/ " xr:uid="{6522A154-8AEA-4B27-987D-45B1B4103BA9}"/>
    <hyperlink ref="C127:P127" r:id="rId34" display="Accessed at: https://www.scc.ca/sites/default/files/files/SCC_RPT_Norton-ICLR-EC-SCC-II-in-New-Sewer-Construction-2019-11-20_ENG.pdf" xr:uid="{2FF8D02B-C313-421F-9799-68BD1AD32D8B}"/>
    <hyperlink ref="C117:K117" r:id="rId35" display="Accessed at: https://www.publicsafety.gc.ca/cnt/ntnl-scrt/crtcl-nfrstrctr/cci-iec-en.aspx" xr:uid="{1161DAFD-D306-4F3E-BA78-781429748EE6}"/>
    <hyperlink ref="C114:K114" r:id="rId36" display="Accessed at:  https://www.thecanadianencyclopedia.ca/en/article/municipal-government" xr:uid="{A69FCB65-2E20-4002-A16D-326525A6C32F}"/>
    <hyperlink ref="C124:Q124" r:id="rId37" display="Accessed at: https://www.scc.ca/en/system/files/publications/Norton-ICLR-SCC_-_Efficient_and_Cost_Effective_I-I_Reduction_Programs_-_2021_EN.pdf" xr:uid="{57379C37-51B4-47BD-A498-427A47C97DB7}"/>
    <hyperlink ref="C133" r:id="rId38" display="Accessed at: https://www.csagroup.org/wp-content/uploads/CSA-Group-Research-Nature-Based-Solutions-for-Coastal-and-Riverine-Flood-and-Erosion-Risk-Management.pdf" xr:uid="{8D069768-C950-413B-8F65-67251E7E0555}"/>
    <hyperlink ref="C99:H99" r:id="rId39" display="Accessed at: https://shoreline.noaa.gov/glossary.html" xr:uid="{3D1847D3-7897-4F04-8749-4F889C222044}"/>
    <hyperlink ref="C68" r:id="rId40" xr:uid="{EC9DD628-45D5-4E5C-8BE1-CDED0177E099}"/>
    <hyperlink ref="C62:P62" r:id="rId41" display="Accessed at: https://consult.environment-agency.gov.uk/hnl/propertyfloodresilience/" xr:uid="{D69D68EC-1C8D-4F69-A057-9EC3380D3F79}"/>
    <hyperlink ref="C51:P52" r:id="rId42" display="Accessed at: https://www.intactcentreclimateadaptation.ca/rising-seas-and-shifting-sands-combining-natural-and-grey-infrastructure-to-protect-canadas-eastern-and-western-coastal-communities/." xr:uid="{F2562B63-1409-4D13-9CDD-1F754507E182}"/>
    <hyperlink ref="C56:P56" r:id="rId43" display="Accessed at: https://www.intactcentreclimateadaptation.ca/getting-nature-on-the-balance-sheet" xr:uid="{D60B989E-A1D4-43D9-BCF0-9CE3C2BC9EB8}"/>
    <hyperlink ref="C105:I105" r:id="rId44" display="Accessed at: https://mnai.ca/media/2019/06/MNAI-Org-Charts.pdf" xr:uid="{08F4296B-42C6-471D-A8E1-B48968C0208A}"/>
    <hyperlink ref="C108:P108" r:id="rId45" display="Accessed at: https://natural-resources.canada.ca/science-and-data/science-and-research/natural-hazards/flood-mapping/federal-flood-mapping-guidelines-series/25214" xr:uid="{9528F327-9252-4005-8576-30BDA861C8AB}"/>
    <hyperlink ref="C44:O44" r:id="rId46" display="Accessible ici: https://www.canada.ca/en/employment-social-development/programs/poverty-reduction/reports/strategy.html" xr:uid="{584E8C2A-759A-456B-88DA-8708889AABD7}"/>
    <hyperlink ref="C7" r:id="rId47" xr:uid="{D096F5C6-C380-48DD-8CD5-B295F2AEA9F2}"/>
    <hyperlink ref="C13" r:id="rId48" xr:uid="{1D4455CA-9707-4371-8B1A-DD8615784810}"/>
    <hyperlink ref="C19" r:id="rId49" xr:uid="{5245A76F-3211-4AD1-841F-5B959859B797}"/>
    <hyperlink ref="C114" r:id="rId50" xr:uid="{C36E737E-EEFC-48EE-8855-7F9786E019F6}"/>
    <hyperlink ref="J137:L137" location="References!B4" display="Return to top of page" xr:uid="{1893F793-28ED-4671-B07F-DEC526D9F19E}"/>
    <hyperlink ref="B136:E137" location="Glossary!B4" display="Back to Glossary" xr:uid="{C310A46A-2F7B-4232-8ABF-A0BD8394B8E3}"/>
  </hyperlinks>
  <pageMargins left="0.39370078740157483" right="0.39370078740157483" top="0.39370078740157483" bottom="0.39370078740157483" header="0.51181102362204722" footer="0.51181102362204722"/>
  <pageSetup scale="53" fitToHeight="0" orientation="portrait" horizontalDpi="1200" verticalDpi="1200" r:id="rId5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F67F9-7A80-4DC5-8C5C-E61E5C2ED87F}">
  <sheetPr>
    <tabColor theme="0" tint="-0.249977111117893"/>
  </sheetPr>
  <dimension ref="A1:U16"/>
  <sheetViews>
    <sheetView showGridLines="0" workbookViewId="0">
      <pane ySplit="2" topLeftCell="A3" activePane="bottomLeft" state="frozen"/>
      <selection pane="bottomLeft"/>
    </sheetView>
  </sheetViews>
  <sheetFormatPr defaultColWidth="0" defaultRowHeight="13.8" x14ac:dyDescent="0.25"/>
  <cols>
    <col min="1" max="20" width="8.796875" customWidth="1"/>
    <col min="21" max="21" width="0" hidden="1" customWidth="1"/>
    <col min="22" max="16384" width="8.796875" hidden="1"/>
  </cols>
  <sheetData>
    <row r="1" spans="2:21" s="40" customFormat="1" ht="14.1" customHeight="1" x14ac:dyDescent="0.25">
      <c r="R1" s="527"/>
    </row>
    <row r="2" spans="2:21" s="40" customFormat="1" ht="50.1" customHeight="1" x14ac:dyDescent="0.3">
      <c r="B2" s="528"/>
      <c r="C2" s="529"/>
      <c r="D2" s="530"/>
      <c r="E2" s="530" t="s">
        <v>887</v>
      </c>
      <c r="F2" s="528"/>
      <c r="G2" s="528"/>
      <c r="H2" s="528"/>
      <c r="I2" s="528"/>
      <c r="J2" s="528"/>
      <c r="K2" s="528"/>
      <c r="L2" s="528"/>
      <c r="M2" s="528"/>
      <c r="N2" s="528"/>
      <c r="O2" s="528"/>
      <c r="P2" s="528"/>
      <c r="Q2" s="528"/>
      <c r="R2" s="531"/>
      <c r="S2" s="528"/>
    </row>
    <row r="3" spans="2:21" s="40" customFormat="1" ht="14.1" customHeight="1" x14ac:dyDescent="0.25">
      <c r="R3" s="527"/>
    </row>
    <row r="4" spans="2:21" s="40" customFormat="1" ht="20.100000000000001" customHeight="1" x14ac:dyDescent="0.25">
      <c r="R4" s="527"/>
    </row>
    <row r="5" spans="2:21" s="40" customFormat="1" ht="20.100000000000001" customHeight="1" x14ac:dyDescent="0.3">
      <c r="B5" s="532"/>
      <c r="C5" s="473" t="s">
        <v>890</v>
      </c>
      <c r="D5" s="84"/>
      <c r="E5" s="84"/>
      <c r="F5" s="84"/>
      <c r="G5" s="84"/>
      <c r="H5" s="84"/>
      <c r="I5" s="84"/>
      <c r="J5" s="84"/>
      <c r="K5" s="84"/>
      <c r="L5" s="84"/>
      <c r="M5" s="84"/>
      <c r="N5" s="84"/>
      <c r="O5" s="84"/>
      <c r="P5" s="84"/>
      <c r="Q5" s="568"/>
      <c r="R5" s="569" t="s">
        <v>301</v>
      </c>
      <c r="S5" s="570"/>
    </row>
    <row r="6" spans="2:21" s="40" customFormat="1" ht="20.100000000000001" customHeight="1" x14ac:dyDescent="0.3">
      <c r="B6" s="52"/>
      <c r="C6" s="574"/>
      <c r="D6" s="775"/>
      <c r="E6" s="775"/>
      <c r="F6" s="775"/>
      <c r="G6" s="775"/>
      <c r="H6" s="775"/>
      <c r="I6" s="775"/>
      <c r="J6" s="775"/>
      <c r="K6" s="775"/>
      <c r="L6" s="775"/>
      <c r="M6" s="775"/>
      <c r="N6" s="775"/>
      <c r="O6" s="775"/>
      <c r="P6" s="775"/>
      <c r="Q6" s="575"/>
      <c r="R6" s="576"/>
      <c r="S6" s="146"/>
      <c r="T6" s="87"/>
    </row>
    <row r="7" spans="2:21" s="40" customFormat="1" ht="114" customHeight="1" x14ac:dyDescent="0.3">
      <c r="B7" s="52"/>
      <c r="C7" s="577"/>
      <c r="D7" s="776"/>
      <c r="E7" s="776"/>
      <c r="F7" s="776"/>
      <c r="G7" s="776"/>
      <c r="H7" s="776"/>
      <c r="I7" s="776"/>
      <c r="J7" s="776"/>
      <c r="K7" s="776"/>
      <c r="L7" s="776"/>
      <c r="M7" s="776"/>
      <c r="N7" s="776"/>
      <c r="O7" s="776"/>
      <c r="P7" s="776"/>
      <c r="Q7" s="578"/>
      <c r="R7" s="579"/>
      <c r="S7" s="146"/>
      <c r="T7" s="87"/>
      <c r="U7" s="231"/>
    </row>
    <row r="8" spans="2:21" s="40" customFormat="1" ht="20.100000000000001" customHeight="1" x14ac:dyDescent="0.25">
      <c r="R8" s="527"/>
    </row>
    <row r="9" spans="2:21" s="40" customFormat="1" ht="20.100000000000001" customHeight="1" x14ac:dyDescent="0.25">
      <c r="B9" s="532"/>
      <c r="C9" s="115" t="s">
        <v>891</v>
      </c>
      <c r="D9" s="52"/>
      <c r="E9" s="52"/>
      <c r="F9" s="52"/>
      <c r="G9" s="52"/>
      <c r="H9" s="52"/>
      <c r="I9" s="52"/>
      <c r="J9" s="52"/>
      <c r="K9" s="52"/>
      <c r="L9" s="52"/>
      <c r="M9" s="52"/>
      <c r="N9" s="52"/>
      <c r="O9" s="52"/>
      <c r="P9" s="52"/>
      <c r="Q9" s="571"/>
      <c r="R9" s="569" t="s">
        <v>311</v>
      </c>
      <c r="S9" s="572"/>
    </row>
    <row r="10" spans="2:21" s="40" customFormat="1" ht="20.100000000000001" customHeight="1" x14ac:dyDescent="0.25">
      <c r="B10" s="532"/>
      <c r="C10" s="777"/>
      <c r="D10" s="778"/>
      <c r="E10" s="778"/>
      <c r="F10" s="778"/>
      <c r="G10" s="778"/>
      <c r="H10" s="778"/>
      <c r="I10" s="778"/>
      <c r="J10" s="778"/>
      <c r="K10" s="778"/>
      <c r="L10" s="778"/>
      <c r="M10" s="778"/>
      <c r="N10" s="778"/>
      <c r="O10" s="778"/>
      <c r="P10" s="778"/>
      <c r="Q10" s="778"/>
      <c r="R10" s="779"/>
      <c r="S10" s="146"/>
    </row>
    <row r="11" spans="2:21" s="40" customFormat="1" ht="122.4" customHeight="1" x14ac:dyDescent="0.25">
      <c r="B11" s="52"/>
      <c r="C11" s="780"/>
      <c r="D11" s="781"/>
      <c r="E11" s="781"/>
      <c r="F11" s="781"/>
      <c r="G11" s="781"/>
      <c r="H11" s="781"/>
      <c r="I11" s="781"/>
      <c r="J11" s="781"/>
      <c r="K11" s="781"/>
      <c r="L11" s="781"/>
      <c r="M11" s="781"/>
      <c r="N11" s="781"/>
      <c r="O11" s="781"/>
      <c r="P11" s="781"/>
      <c r="Q11" s="781"/>
      <c r="R11" s="782"/>
      <c r="S11" s="146"/>
    </row>
    <row r="12" spans="2:21" s="40" customFormat="1" ht="20.100000000000001" customHeight="1" x14ac:dyDescent="0.25">
      <c r="R12" s="527"/>
    </row>
    <row r="13" spans="2:21" s="40" customFormat="1" ht="20.100000000000001" customHeight="1" x14ac:dyDescent="0.25">
      <c r="B13" s="532"/>
      <c r="C13" s="473" t="s">
        <v>891</v>
      </c>
      <c r="D13" s="52"/>
      <c r="E13" s="52"/>
      <c r="F13" s="52"/>
      <c r="G13" s="52"/>
      <c r="H13" s="52"/>
      <c r="I13" s="52"/>
      <c r="J13" s="52"/>
      <c r="K13" s="52"/>
      <c r="L13" s="52"/>
      <c r="M13" s="52"/>
      <c r="N13" s="52"/>
      <c r="O13" s="52"/>
      <c r="P13" s="52"/>
      <c r="Q13" s="570"/>
      <c r="R13" s="569" t="s">
        <v>297</v>
      </c>
      <c r="S13" s="573"/>
      <c r="T13" s="479"/>
    </row>
    <row r="14" spans="2:21" s="40" customFormat="1" ht="20.100000000000001" customHeight="1" x14ac:dyDescent="0.25">
      <c r="B14" s="52"/>
      <c r="C14" s="783"/>
      <c r="D14" s="784"/>
      <c r="E14" s="784"/>
      <c r="F14" s="784"/>
      <c r="G14" s="784"/>
      <c r="H14" s="784"/>
      <c r="I14" s="784"/>
      <c r="J14" s="784"/>
      <c r="K14" s="784"/>
      <c r="L14" s="784"/>
      <c r="M14" s="784"/>
      <c r="N14" s="784"/>
      <c r="O14" s="784"/>
      <c r="P14" s="784"/>
      <c r="Q14" s="784"/>
      <c r="R14" s="785"/>
      <c r="S14" s="146"/>
      <c r="T14" s="479"/>
    </row>
    <row r="15" spans="2:21" s="40" customFormat="1" ht="124.2" customHeight="1" x14ac:dyDescent="0.25">
      <c r="B15" s="52"/>
      <c r="C15" s="786"/>
      <c r="D15" s="787"/>
      <c r="E15" s="787"/>
      <c r="F15" s="787"/>
      <c r="G15" s="787"/>
      <c r="H15" s="787"/>
      <c r="I15" s="787"/>
      <c r="J15" s="787"/>
      <c r="K15" s="787"/>
      <c r="L15" s="787"/>
      <c r="M15" s="787"/>
      <c r="N15" s="787"/>
      <c r="O15" s="787"/>
      <c r="P15" s="787"/>
      <c r="Q15" s="787"/>
      <c r="R15" s="788"/>
      <c r="S15" s="146"/>
      <c r="T15" s="479"/>
    </row>
    <row r="16" spans="2:21" s="40" customFormat="1" ht="20.100000000000001" customHeight="1" x14ac:dyDescent="0.25">
      <c r="D16" s="479"/>
      <c r="E16" s="479"/>
      <c r="F16" s="479"/>
      <c r="G16" s="479"/>
      <c r="H16" s="479"/>
      <c r="I16" s="479"/>
      <c r="J16" s="479"/>
      <c r="K16" s="479"/>
      <c r="L16" s="479"/>
      <c r="M16" s="479"/>
      <c r="N16" s="479"/>
      <c r="O16" s="479"/>
      <c r="P16" s="479"/>
      <c r="Q16" s="479"/>
      <c r="R16" s="527"/>
      <c r="S16" s="479"/>
      <c r="T16" s="479"/>
    </row>
  </sheetData>
  <mergeCells count="3">
    <mergeCell ref="D6:P7"/>
    <mergeCell ref="C10:R11"/>
    <mergeCell ref="C14:R15"/>
  </mergeCells>
  <hyperlinks>
    <hyperlink ref="R5" location="'Section I'!B5" display="&lt; Back to Section I" xr:uid="{82DDADEC-6DD7-4B4B-B623-CE82F3E2931A}"/>
    <hyperlink ref="R9" location="'Section II'!A5" display="&lt; Back to Section II" xr:uid="{220D58B4-C54E-4054-B0B6-C53D4489A9C2}"/>
    <hyperlink ref="R13" location="'Section III'!A5" display="&lt; Back to Section III" xr:uid="{BD50C636-EB86-4C33-951D-B4FE2184D87A}"/>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507AB-3568-4221-B27A-D0C78573BEFC}">
  <sheetPr>
    <tabColor theme="8" tint="0.39997558519241921"/>
    <pageSetUpPr fitToPage="1"/>
  </sheetPr>
  <dimension ref="A1:AB279"/>
  <sheetViews>
    <sheetView showGridLines="0" topLeftCell="B1" zoomScaleNormal="100" workbookViewId="0">
      <pane ySplit="4" topLeftCell="A5" activePane="bottomLeft" state="frozen"/>
      <selection pane="bottomLeft" activeCell="B1" sqref="B1"/>
    </sheetView>
  </sheetViews>
  <sheetFormatPr defaultColWidth="0" defaultRowHeight="14.4" zeroHeight="1" x14ac:dyDescent="0.25"/>
  <cols>
    <col min="1" max="1" width="3.59765625" style="40" customWidth="1"/>
    <col min="2" max="3" width="8.8984375" style="40" customWidth="1"/>
    <col min="4" max="4" width="11.09765625" style="40" customWidth="1"/>
    <col min="5" max="18" width="8.8984375" style="40" customWidth="1"/>
    <col min="19" max="19" width="6" style="40" customWidth="1"/>
    <col min="20" max="20" width="3.59765625" style="40" customWidth="1"/>
    <col min="21" max="21" width="0" style="40" hidden="1" customWidth="1"/>
    <col min="22" max="16384" width="0" style="40" hidden="1"/>
  </cols>
  <sheetData>
    <row r="1" spans="2:28" x14ac:dyDescent="0.25"/>
    <row r="2" spans="2:28" ht="14.1" customHeight="1" x14ac:dyDescent="0.25">
      <c r="B2" s="111"/>
      <c r="C2" s="111"/>
      <c r="D2" s="111"/>
      <c r="E2" s="111"/>
      <c r="F2" s="111"/>
      <c r="G2" s="111"/>
      <c r="H2" s="111"/>
      <c r="I2" s="111"/>
      <c r="J2" s="111"/>
      <c r="K2" s="111"/>
      <c r="L2" s="111"/>
      <c r="M2" s="111"/>
      <c r="N2" s="111"/>
      <c r="O2" s="111"/>
      <c r="P2" s="111"/>
      <c r="Q2" s="111"/>
      <c r="R2" s="111"/>
      <c r="S2" s="111"/>
    </row>
    <row r="3" spans="2:28" ht="50.1" customHeight="1" x14ac:dyDescent="0.25">
      <c r="B3" s="111"/>
      <c r="C3" s="112" t="e" vm="3">
        <v>#VALUE!</v>
      </c>
      <c r="D3" s="111"/>
      <c r="E3" s="113" t="s">
        <v>11</v>
      </c>
      <c r="F3" s="114"/>
      <c r="G3" s="114"/>
      <c r="H3" s="114"/>
      <c r="I3" s="114"/>
      <c r="J3" s="114"/>
      <c r="K3" s="114"/>
      <c r="L3" s="114"/>
      <c r="M3" s="114"/>
      <c r="N3" s="114"/>
      <c r="O3" s="114"/>
      <c r="P3" s="114"/>
      <c r="Q3" s="114"/>
      <c r="R3" s="114"/>
      <c r="S3" s="114"/>
    </row>
    <row r="4" spans="2:28" ht="14.1" customHeight="1" x14ac:dyDescent="0.25">
      <c r="B4" s="111"/>
      <c r="C4" s="112"/>
      <c r="D4" s="111"/>
      <c r="E4" s="113"/>
      <c r="F4" s="114"/>
      <c r="G4" s="114"/>
      <c r="H4" s="114"/>
      <c r="I4" s="114"/>
      <c r="J4" s="114"/>
      <c r="K4" s="114"/>
      <c r="L4" s="114"/>
      <c r="M4" s="114"/>
      <c r="N4" s="114"/>
      <c r="O4" s="114"/>
      <c r="P4" s="114"/>
      <c r="Q4" s="114"/>
      <c r="R4" s="114"/>
      <c r="S4" s="114"/>
    </row>
    <row r="5" spans="2:28" ht="20.100000000000001" customHeight="1" x14ac:dyDescent="0.3">
      <c r="B5" s="52"/>
      <c r="C5" s="115"/>
      <c r="D5" s="52"/>
      <c r="E5" s="52"/>
      <c r="F5" s="52"/>
      <c r="G5" s="52"/>
      <c r="H5" s="52"/>
      <c r="I5" s="52"/>
      <c r="J5" s="52"/>
      <c r="K5" s="52"/>
      <c r="L5" s="52"/>
      <c r="M5" s="52"/>
      <c r="N5" s="52"/>
      <c r="O5" s="52"/>
      <c r="P5" s="52"/>
      <c r="Q5" s="52"/>
      <c r="R5" s="116"/>
      <c r="S5" s="52"/>
    </row>
    <row r="6" spans="2:28" ht="20.100000000000001" customHeight="1" x14ac:dyDescent="0.25">
      <c r="B6" s="52"/>
      <c r="C6" s="588" t="s">
        <v>831</v>
      </c>
      <c r="D6" s="588"/>
      <c r="E6" s="588"/>
      <c r="F6" s="588"/>
      <c r="G6" s="588"/>
      <c r="H6" s="588"/>
      <c r="I6" s="588"/>
      <c r="J6" s="588"/>
      <c r="K6" s="588"/>
      <c r="L6" s="588"/>
      <c r="M6" s="54"/>
      <c r="N6" s="54"/>
      <c r="O6" s="54"/>
      <c r="P6" s="617" t="s">
        <v>497</v>
      </c>
      <c r="Q6" s="617"/>
      <c r="R6" s="117" t="e" vm="13">
        <v>#VALUE!</v>
      </c>
      <c r="S6" s="52"/>
    </row>
    <row r="7" spans="2:28" ht="20.100000000000001" customHeight="1" x14ac:dyDescent="0.25">
      <c r="B7" s="52"/>
      <c r="C7" s="588"/>
      <c r="D7" s="588"/>
      <c r="E7" s="588"/>
      <c r="F7" s="588"/>
      <c r="G7" s="588"/>
      <c r="H7" s="588"/>
      <c r="I7" s="588"/>
      <c r="J7" s="588"/>
      <c r="K7" s="588"/>
      <c r="L7" s="588"/>
      <c r="M7" s="54"/>
      <c r="N7" s="54"/>
      <c r="O7" s="54"/>
      <c r="P7" s="54"/>
      <c r="Q7" s="54"/>
      <c r="R7" s="54"/>
      <c r="S7" s="52"/>
    </row>
    <row r="8" spans="2:28" ht="20.100000000000001" customHeight="1" x14ac:dyDescent="0.3">
      <c r="B8" s="52"/>
      <c r="C8" s="84"/>
      <c r="D8" s="84"/>
      <c r="E8" s="84"/>
      <c r="F8" s="84"/>
      <c r="G8" s="84"/>
      <c r="H8" s="84"/>
      <c r="I8" s="84"/>
      <c r="J8" s="84"/>
      <c r="K8" s="84"/>
      <c r="L8" s="84"/>
      <c r="M8" s="84"/>
      <c r="N8" s="84"/>
      <c r="O8" s="84"/>
      <c r="P8" s="617" t="s">
        <v>277</v>
      </c>
      <c r="Q8" s="617"/>
      <c r="R8" s="117" t="e" vm="13">
        <v>#VALUE!</v>
      </c>
      <c r="S8" s="52"/>
    </row>
    <row r="9" spans="2:28" ht="20.100000000000001" customHeight="1" x14ac:dyDescent="0.3">
      <c r="B9" s="52"/>
      <c r="C9" s="588" t="s">
        <v>832</v>
      </c>
      <c r="D9" s="588"/>
      <c r="E9" s="588"/>
      <c r="F9" s="588"/>
      <c r="G9" s="588"/>
      <c r="H9" s="588"/>
      <c r="I9" s="588"/>
      <c r="J9" s="588"/>
      <c r="K9" s="588"/>
      <c r="L9" s="588"/>
      <c r="M9" s="54"/>
      <c r="N9" s="52"/>
      <c r="O9" s="52"/>
      <c r="P9" s="52"/>
      <c r="Q9" s="52"/>
      <c r="R9" s="116"/>
      <c r="S9" s="52"/>
      <c r="Z9" s="40" t="s">
        <v>14</v>
      </c>
      <c r="AA9" s="40" t="s">
        <v>15</v>
      </c>
      <c r="AB9" s="40" t="str">
        <f>HLOOKUP(S1_B2, HMLN, 2,FALSE)</f>
        <v>Unanswered</v>
      </c>
    </row>
    <row r="10" spans="2:28" ht="20.100000000000001" customHeight="1" x14ac:dyDescent="0.25">
      <c r="B10" s="52"/>
      <c r="C10" s="588"/>
      <c r="D10" s="588"/>
      <c r="E10" s="588"/>
      <c r="F10" s="588"/>
      <c r="G10" s="588"/>
      <c r="H10" s="588"/>
      <c r="I10" s="588"/>
      <c r="J10" s="588"/>
      <c r="K10" s="588"/>
      <c r="L10" s="588"/>
      <c r="M10" s="54"/>
      <c r="N10" s="118"/>
      <c r="O10" s="118"/>
      <c r="P10" s="617" t="s">
        <v>308</v>
      </c>
      <c r="Q10" s="617"/>
      <c r="R10" s="117" t="e" vm="13">
        <v>#VALUE!</v>
      </c>
      <c r="S10" s="52"/>
      <c r="Z10" s="40" t="s">
        <v>16</v>
      </c>
      <c r="AA10" s="40" t="s">
        <v>17</v>
      </c>
      <c r="AB10" s="40" t="str">
        <f>HLOOKUP(S1_B3, HMLN, 2,FALSE)</f>
        <v>Unanswered</v>
      </c>
    </row>
    <row r="11" spans="2:28" ht="20.100000000000001" customHeight="1" x14ac:dyDescent="0.3">
      <c r="B11" s="52"/>
      <c r="C11" s="588"/>
      <c r="D11" s="588"/>
      <c r="E11" s="588"/>
      <c r="F11" s="588"/>
      <c r="G11" s="588"/>
      <c r="H11" s="588"/>
      <c r="I11" s="588"/>
      <c r="J11" s="588"/>
      <c r="K11" s="588"/>
      <c r="L11" s="588"/>
      <c r="M11" s="54"/>
      <c r="N11" s="54"/>
      <c r="O11" s="84"/>
      <c r="P11" s="54"/>
      <c r="Q11" s="54"/>
      <c r="R11" s="119"/>
      <c r="S11" s="52"/>
      <c r="T11" s="120"/>
      <c r="U11" s="120"/>
      <c r="Z11" s="40" t="s">
        <v>18</v>
      </c>
      <c r="AA11" s="40" t="s">
        <v>19</v>
      </c>
      <c r="AB11" s="40" t="str">
        <f>HLOOKUP(S1_B4, HMLN, 2,FALSE)</f>
        <v>Unanswered</v>
      </c>
    </row>
    <row r="12" spans="2:28" ht="20.100000000000001" customHeight="1" x14ac:dyDescent="0.3">
      <c r="B12" s="52"/>
      <c r="C12" s="588" t="s">
        <v>23</v>
      </c>
      <c r="D12" s="588"/>
      <c r="E12" s="588"/>
      <c r="F12" s="588"/>
      <c r="G12" s="52"/>
      <c r="H12" s="52"/>
      <c r="I12" s="52"/>
      <c r="J12" s="52"/>
      <c r="K12" s="52"/>
      <c r="L12" s="52"/>
      <c r="M12" s="52"/>
      <c r="N12" s="52"/>
      <c r="O12" s="52"/>
      <c r="P12" s="617" t="s">
        <v>582</v>
      </c>
      <c r="Q12" s="617"/>
      <c r="R12" s="117" t="e" vm="17">
        <v>#VALUE!</v>
      </c>
      <c r="S12" s="121"/>
      <c r="Z12" s="40" t="s">
        <v>24</v>
      </c>
      <c r="AA12" s="40" t="s">
        <v>25</v>
      </c>
      <c r="AB12" s="40" t="str">
        <f>HLOOKUP(S1_C2, HMLN, 2,FALSE)</f>
        <v>Unanswered</v>
      </c>
    </row>
    <row r="13" spans="2:28" ht="20.100000000000001" customHeight="1" x14ac:dyDescent="0.25">
      <c r="B13" s="52"/>
      <c r="C13" s="122" t="s">
        <v>493</v>
      </c>
      <c r="D13" s="625" t="s">
        <v>635</v>
      </c>
      <c r="E13" s="625"/>
      <c r="F13" s="625"/>
      <c r="G13" s="625"/>
      <c r="H13" s="625"/>
      <c r="I13" s="625"/>
      <c r="J13" s="625"/>
      <c r="K13" s="625"/>
      <c r="L13" s="625"/>
      <c r="M13" s="625"/>
      <c r="N13" s="52"/>
      <c r="O13" s="52"/>
      <c r="P13" s="52"/>
      <c r="Q13" s="52"/>
      <c r="R13" s="52"/>
      <c r="S13" s="52"/>
      <c r="Z13" s="40" t="s">
        <v>26</v>
      </c>
      <c r="AA13" s="40" t="s">
        <v>27</v>
      </c>
      <c r="AB13" s="40" t="str">
        <f>HLOOKUP(S1_C3, HMLN, 2,FALSE)</f>
        <v>Unanswered</v>
      </c>
    </row>
    <row r="14" spans="2:28" ht="20.100000000000001" customHeight="1" x14ac:dyDescent="0.3">
      <c r="B14" s="52"/>
      <c r="C14" s="122" t="s">
        <v>494</v>
      </c>
      <c r="D14" s="625" t="s">
        <v>681</v>
      </c>
      <c r="E14" s="625"/>
      <c r="F14" s="625"/>
      <c r="G14" s="625"/>
      <c r="H14" s="625"/>
      <c r="I14" s="625"/>
      <c r="J14" s="625"/>
      <c r="K14" s="625"/>
      <c r="L14" s="625"/>
      <c r="M14" s="625"/>
      <c r="N14" s="52"/>
      <c r="O14" s="52"/>
      <c r="P14" s="52"/>
      <c r="Q14" s="52"/>
      <c r="R14" s="116"/>
      <c r="S14" s="52"/>
      <c r="Z14" s="40" t="s">
        <v>28</v>
      </c>
      <c r="AA14" s="40" t="s">
        <v>29</v>
      </c>
      <c r="AB14" s="40" t="str">
        <f>HLOOKUP(S1_C4, HMLN, 2,FALSE)</f>
        <v>Unanswered</v>
      </c>
    </row>
    <row r="15" spans="2:28" ht="20.100000000000001" customHeight="1" x14ac:dyDescent="0.3">
      <c r="B15" s="52"/>
      <c r="C15" s="122" t="s">
        <v>495</v>
      </c>
      <c r="D15" s="625" t="s">
        <v>325</v>
      </c>
      <c r="E15" s="625"/>
      <c r="F15" s="625"/>
      <c r="G15" s="625"/>
      <c r="H15" s="625"/>
      <c r="I15" s="625"/>
      <c r="J15" s="625"/>
      <c r="K15" s="625"/>
      <c r="L15" s="625"/>
      <c r="M15" s="625"/>
      <c r="N15" s="52"/>
      <c r="O15" s="52"/>
      <c r="P15" s="52"/>
      <c r="Q15" s="52"/>
      <c r="R15" s="116"/>
      <c r="S15" s="52"/>
      <c r="Z15" s="40" t="s">
        <v>30</v>
      </c>
      <c r="AA15" s="40" t="s">
        <v>31</v>
      </c>
      <c r="AB15" s="40" t="str">
        <f>HLOOKUP(S1_D1, HMLN, 2,FALSE)</f>
        <v>Unanswered</v>
      </c>
    </row>
    <row r="16" spans="2:28" ht="20.100000000000001" customHeight="1" x14ac:dyDescent="0.3">
      <c r="B16" s="52"/>
      <c r="C16" s="122" t="s">
        <v>496</v>
      </c>
      <c r="D16" s="625" t="s">
        <v>682</v>
      </c>
      <c r="E16" s="625"/>
      <c r="F16" s="625"/>
      <c r="G16" s="625"/>
      <c r="H16" s="625"/>
      <c r="I16" s="625"/>
      <c r="J16" s="625"/>
      <c r="K16" s="625"/>
      <c r="L16" s="625"/>
      <c r="M16" s="625"/>
      <c r="N16" s="52"/>
      <c r="O16" s="52"/>
      <c r="P16" s="52"/>
      <c r="Q16" s="52"/>
      <c r="R16" s="116"/>
      <c r="S16" s="52"/>
      <c r="Z16" s="40" t="s">
        <v>32</v>
      </c>
      <c r="AA16" s="40" t="s">
        <v>33</v>
      </c>
      <c r="AB16" s="40" t="str">
        <f>HLOOKUP(S1_D2, HMLN, 2,FALSE)</f>
        <v>Unanswered</v>
      </c>
    </row>
    <row r="17" spans="2:19" ht="20.100000000000001" customHeight="1" x14ac:dyDescent="0.3">
      <c r="B17" s="52"/>
      <c r="C17" s="52"/>
      <c r="D17" s="52"/>
      <c r="E17" s="52"/>
      <c r="F17" s="52"/>
      <c r="G17" s="52"/>
      <c r="H17" s="52"/>
      <c r="I17" s="52"/>
      <c r="J17" s="52"/>
      <c r="K17" s="52"/>
      <c r="L17" s="52"/>
      <c r="M17" s="52"/>
      <c r="N17" s="52"/>
      <c r="O17" s="52"/>
      <c r="P17" s="52"/>
      <c r="Q17" s="52"/>
      <c r="R17" s="116"/>
      <c r="S17" s="52"/>
    </row>
    <row r="18" spans="2:19" ht="20.100000000000001" customHeight="1" x14ac:dyDescent="0.25">
      <c r="B18" s="52"/>
      <c r="C18" s="123" t="s">
        <v>498</v>
      </c>
      <c r="D18" s="115"/>
      <c r="E18" s="52"/>
      <c r="F18" s="52"/>
      <c r="G18" s="52"/>
      <c r="H18" s="52"/>
      <c r="I18" s="52"/>
      <c r="J18" s="52"/>
      <c r="K18" s="52"/>
      <c r="L18" s="52"/>
      <c r="M18" s="52"/>
      <c r="N18" s="52"/>
      <c r="O18" s="52"/>
      <c r="P18" s="52"/>
      <c r="Q18" s="52"/>
      <c r="R18" s="52"/>
      <c r="S18" s="52"/>
    </row>
    <row r="19" spans="2:19" ht="14.1" customHeight="1" thickBot="1" x14ac:dyDescent="0.3">
      <c r="B19" s="52"/>
      <c r="C19" s="123"/>
      <c r="D19" s="115"/>
      <c r="E19" s="52"/>
      <c r="F19" s="52"/>
      <c r="G19" s="52"/>
      <c r="H19" s="52"/>
      <c r="I19" s="52"/>
      <c r="J19" s="52"/>
      <c r="K19" s="52"/>
      <c r="L19" s="52"/>
      <c r="M19" s="52"/>
      <c r="N19" s="124"/>
      <c r="O19" s="52"/>
      <c r="P19" s="52"/>
      <c r="Q19" s="52"/>
      <c r="R19" s="52"/>
      <c r="S19" s="52"/>
    </row>
    <row r="20" spans="2:19" ht="14.1" customHeight="1" thickTop="1" x14ac:dyDescent="0.3">
      <c r="B20" s="52"/>
      <c r="C20" s="125"/>
      <c r="D20" s="126"/>
      <c r="E20" s="127"/>
      <c r="F20" s="127"/>
      <c r="G20" s="127"/>
      <c r="H20" s="127"/>
      <c r="I20" s="127"/>
      <c r="J20" s="127"/>
      <c r="K20" s="127"/>
      <c r="L20" s="127"/>
      <c r="M20" s="127"/>
      <c r="N20" s="128"/>
      <c r="O20" s="54"/>
      <c r="P20" s="582"/>
      <c r="Q20" s="582"/>
      <c r="R20" s="116"/>
      <c r="S20" s="52"/>
    </row>
    <row r="21" spans="2:19" ht="14.1" customHeight="1" x14ac:dyDescent="0.25">
      <c r="B21" s="582"/>
      <c r="C21" s="131"/>
      <c r="D21" s="791" t="s">
        <v>902</v>
      </c>
      <c r="E21" s="791"/>
      <c r="F21" s="791"/>
      <c r="G21" s="791"/>
      <c r="H21" s="791"/>
      <c r="I21" s="791"/>
      <c r="J21" s="791"/>
      <c r="K21" s="791"/>
      <c r="L21" s="791"/>
      <c r="M21" s="791"/>
      <c r="N21" s="130"/>
      <c r="O21" s="580"/>
      <c r="P21" s="617" t="s">
        <v>497</v>
      </c>
      <c r="Q21" s="617"/>
      <c r="R21" s="581" t="e" vm="13">
        <v>#VALUE!</v>
      </c>
      <c r="S21" s="582"/>
    </row>
    <row r="22" spans="2:19" ht="13.8" customHeight="1" x14ac:dyDescent="0.25">
      <c r="B22" s="582"/>
      <c r="C22" s="131"/>
      <c r="D22" s="791"/>
      <c r="E22" s="791"/>
      <c r="F22" s="791"/>
      <c r="G22" s="791"/>
      <c r="H22" s="791"/>
      <c r="I22" s="791"/>
      <c r="J22" s="791"/>
      <c r="K22" s="791"/>
      <c r="L22" s="791"/>
      <c r="M22" s="791"/>
      <c r="N22" s="130"/>
      <c r="O22" s="580"/>
      <c r="P22" s="580"/>
      <c r="Q22" s="580"/>
      <c r="R22" s="580"/>
      <c r="S22" s="582"/>
    </row>
    <row r="23" spans="2:19" ht="20.100000000000001" customHeight="1" x14ac:dyDescent="0.25">
      <c r="B23" s="52"/>
      <c r="C23" s="131"/>
      <c r="D23" s="132" t="s">
        <v>506</v>
      </c>
      <c r="E23" s="133" t="s">
        <v>500</v>
      </c>
      <c r="F23" s="129"/>
      <c r="G23" s="129"/>
      <c r="H23" s="129"/>
      <c r="I23" s="129"/>
      <c r="J23" s="129"/>
      <c r="K23" s="129"/>
      <c r="L23" s="129"/>
      <c r="M23" s="129"/>
      <c r="N23" s="130"/>
      <c r="O23" s="54"/>
      <c r="P23" s="617" t="s">
        <v>277</v>
      </c>
      <c r="Q23" s="617"/>
      <c r="R23" s="581" t="e" vm="13">
        <v>#VALUE!</v>
      </c>
      <c r="S23" s="52"/>
    </row>
    <row r="24" spans="2:19" ht="20.100000000000001" customHeight="1" x14ac:dyDescent="0.25">
      <c r="B24" s="52"/>
      <c r="C24" s="131"/>
      <c r="D24" s="134" t="s">
        <v>507</v>
      </c>
      <c r="E24" s="135" t="s">
        <v>501</v>
      </c>
      <c r="F24" s="129"/>
      <c r="G24" s="129"/>
      <c r="H24" s="129"/>
      <c r="I24" s="129"/>
      <c r="J24" s="129"/>
      <c r="K24" s="129"/>
      <c r="L24" s="129"/>
      <c r="M24" s="129"/>
      <c r="N24" s="130"/>
      <c r="O24" s="54"/>
      <c r="P24" s="54"/>
      <c r="Q24" s="54"/>
      <c r="R24" s="54"/>
      <c r="S24" s="52"/>
    </row>
    <row r="25" spans="2:19" ht="20.100000000000001" customHeight="1" x14ac:dyDescent="0.25">
      <c r="B25" s="52"/>
      <c r="C25" s="131"/>
      <c r="D25" s="136" t="s">
        <v>503</v>
      </c>
      <c r="E25" s="135" t="s">
        <v>502</v>
      </c>
      <c r="F25" s="129"/>
      <c r="G25" s="129"/>
      <c r="H25" s="129"/>
      <c r="I25" s="129"/>
      <c r="J25" s="129"/>
      <c r="K25" s="129"/>
      <c r="L25" s="129"/>
      <c r="M25" s="129"/>
      <c r="N25" s="130"/>
      <c r="O25" s="54"/>
      <c r="P25" s="54"/>
      <c r="Q25" s="54"/>
      <c r="R25" s="54"/>
      <c r="S25" s="52"/>
    </row>
    <row r="26" spans="2:19" ht="20.100000000000001" customHeight="1" x14ac:dyDescent="0.25">
      <c r="B26" s="52"/>
      <c r="C26" s="131"/>
      <c r="D26" s="137" t="s">
        <v>102</v>
      </c>
      <c r="E26" s="629" t="s">
        <v>650</v>
      </c>
      <c r="F26" s="629"/>
      <c r="G26" s="629"/>
      <c r="H26" s="629"/>
      <c r="I26" s="629"/>
      <c r="J26" s="629"/>
      <c r="K26" s="629"/>
      <c r="L26" s="629"/>
      <c r="M26" s="629"/>
      <c r="N26" s="130"/>
      <c r="O26" s="54"/>
      <c r="P26" s="54"/>
      <c r="Q26" s="54"/>
      <c r="R26" s="54"/>
      <c r="S26" s="52"/>
    </row>
    <row r="27" spans="2:19" ht="33.75" customHeight="1" x14ac:dyDescent="0.25">
      <c r="B27" s="52"/>
      <c r="C27" s="131"/>
      <c r="D27" s="137"/>
      <c r="E27" s="629"/>
      <c r="F27" s="629"/>
      <c r="G27" s="629"/>
      <c r="H27" s="629"/>
      <c r="I27" s="629"/>
      <c r="J27" s="629"/>
      <c r="K27" s="629"/>
      <c r="L27" s="629"/>
      <c r="M27" s="629"/>
      <c r="N27" s="130"/>
      <c r="O27" s="54"/>
      <c r="P27" s="54"/>
      <c r="Q27" s="54"/>
      <c r="R27" s="54"/>
      <c r="S27" s="52"/>
    </row>
    <row r="28" spans="2:19" ht="20.100000000000001" customHeight="1" x14ac:dyDescent="0.25">
      <c r="B28" s="52"/>
      <c r="C28" s="131"/>
      <c r="D28" s="623" t="s">
        <v>688</v>
      </c>
      <c r="E28" s="629" t="s">
        <v>689</v>
      </c>
      <c r="F28" s="629"/>
      <c r="G28" s="629"/>
      <c r="H28" s="629"/>
      <c r="I28" s="629"/>
      <c r="J28" s="629"/>
      <c r="K28" s="629"/>
      <c r="L28" s="629"/>
      <c r="M28" s="629"/>
      <c r="N28" s="130"/>
      <c r="O28" s="54"/>
      <c r="P28" s="54"/>
      <c r="Q28" s="54"/>
      <c r="R28" s="54"/>
      <c r="S28" s="52"/>
    </row>
    <row r="29" spans="2:19" ht="48" customHeight="1" x14ac:dyDescent="0.25">
      <c r="B29" s="52"/>
      <c r="C29" s="131"/>
      <c r="D29" s="623"/>
      <c r="E29" s="629"/>
      <c r="F29" s="629"/>
      <c r="G29" s="629"/>
      <c r="H29" s="629"/>
      <c r="I29" s="629"/>
      <c r="J29" s="629"/>
      <c r="K29" s="629"/>
      <c r="L29" s="629"/>
      <c r="M29" s="629"/>
      <c r="N29" s="130"/>
      <c r="O29" s="54"/>
      <c r="P29" s="54"/>
      <c r="Q29" s="54"/>
      <c r="R29" s="54"/>
      <c r="S29" s="52"/>
    </row>
    <row r="30" spans="2:19" ht="20.100000000000001" customHeight="1" x14ac:dyDescent="0.25">
      <c r="B30" s="52"/>
      <c r="C30" s="131"/>
      <c r="D30" s="630" t="s">
        <v>833</v>
      </c>
      <c r="E30" s="630"/>
      <c r="F30" s="630"/>
      <c r="G30" s="630"/>
      <c r="H30" s="630"/>
      <c r="I30" s="630"/>
      <c r="J30" s="630"/>
      <c r="K30" s="630"/>
      <c r="L30" s="630"/>
      <c r="M30" s="630"/>
      <c r="N30" s="130"/>
      <c r="O30" s="54"/>
      <c r="P30" s="54"/>
      <c r="Q30" s="54"/>
      <c r="R30" s="54"/>
      <c r="S30" s="52"/>
    </row>
    <row r="31" spans="2:19" ht="20.100000000000001" customHeight="1" x14ac:dyDescent="0.25">
      <c r="B31" s="52"/>
      <c r="C31" s="131"/>
      <c r="D31" s="630"/>
      <c r="E31" s="630"/>
      <c r="F31" s="630"/>
      <c r="G31" s="630"/>
      <c r="H31" s="630"/>
      <c r="I31" s="630"/>
      <c r="J31" s="630"/>
      <c r="K31" s="630"/>
      <c r="L31" s="630"/>
      <c r="M31" s="630"/>
      <c r="N31" s="130"/>
      <c r="O31" s="54"/>
      <c r="P31" s="54"/>
      <c r="Q31" s="54"/>
      <c r="R31" s="54"/>
      <c r="S31" s="52"/>
    </row>
    <row r="32" spans="2:19" ht="20.100000000000001" customHeight="1" x14ac:dyDescent="0.25">
      <c r="B32" s="52"/>
      <c r="C32" s="131"/>
      <c r="D32" s="630"/>
      <c r="E32" s="630"/>
      <c r="F32" s="630"/>
      <c r="G32" s="630"/>
      <c r="H32" s="630"/>
      <c r="I32" s="630"/>
      <c r="J32" s="630"/>
      <c r="K32" s="630"/>
      <c r="L32" s="630"/>
      <c r="M32" s="630"/>
      <c r="N32" s="130"/>
      <c r="O32" s="54"/>
      <c r="P32" s="54"/>
      <c r="Q32" s="54"/>
      <c r="R32" s="54"/>
      <c r="S32" s="52"/>
    </row>
    <row r="33" spans="2:19" ht="14.1" customHeight="1" thickBot="1" x14ac:dyDescent="0.3">
      <c r="B33" s="52"/>
      <c r="C33" s="138"/>
      <c r="D33" s="139"/>
      <c r="E33" s="140"/>
      <c r="F33" s="140"/>
      <c r="G33" s="140"/>
      <c r="H33" s="140"/>
      <c r="I33" s="140"/>
      <c r="J33" s="140"/>
      <c r="K33" s="140"/>
      <c r="L33" s="140"/>
      <c r="M33" s="141"/>
      <c r="N33" s="142"/>
      <c r="O33" s="54"/>
      <c r="P33" s="54"/>
      <c r="Q33" s="54"/>
      <c r="R33" s="54"/>
      <c r="S33" s="52"/>
    </row>
    <row r="34" spans="2:19" ht="20.100000000000001" customHeight="1" thickTop="1" x14ac:dyDescent="0.25">
      <c r="B34" s="52"/>
      <c r="C34" s="52"/>
      <c r="D34" s="76"/>
      <c r="E34" s="54"/>
      <c r="F34" s="54"/>
      <c r="G34" s="54"/>
      <c r="H34" s="54"/>
      <c r="I34" s="54"/>
      <c r="J34" s="54"/>
      <c r="K34" s="54"/>
      <c r="L34" s="54"/>
      <c r="M34" s="54"/>
      <c r="N34" s="54"/>
      <c r="O34" s="54"/>
      <c r="P34" s="54"/>
      <c r="Q34" s="54"/>
      <c r="R34" s="54"/>
      <c r="S34" s="52"/>
    </row>
    <row r="35" spans="2:19" ht="20.100000000000001" customHeight="1" x14ac:dyDescent="0.25">
      <c r="B35" s="52"/>
      <c r="C35" s="76" t="s">
        <v>499</v>
      </c>
      <c r="D35" s="52"/>
      <c r="E35" s="54"/>
      <c r="F35" s="54"/>
      <c r="G35" s="54"/>
      <c r="H35" s="54"/>
      <c r="I35" s="54"/>
      <c r="J35" s="54"/>
      <c r="K35" s="54"/>
      <c r="L35" s="54"/>
      <c r="M35" s="54"/>
      <c r="N35" s="54"/>
      <c r="O35" s="54"/>
      <c r="P35" s="54"/>
      <c r="Q35" s="54"/>
      <c r="R35" s="54"/>
      <c r="S35" s="52"/>
    </row>
    <row r="36" spans="2:19" ht="20.100000000000001" customHeight="1" x14ac:dyDescent="0.3">
      <c r="B36" s="52"/>
      <c r="C36" s="588" t="s">
        <v>35</v>
      </c>
      <c r="D36" s="588"/>
      <c r="E36" s="588"/>
      <c r="F36" s="588"/>
      <c r="G36" s="588"/>
      <c r="H36" s="588"/>
      <c r="I36" s="588"/>
      <c r="J36" s="588"/>
      <c r="K36" s="588"/>
      <c r="L36" s="588"/>
      <c r="M36" s="588"/>
      <c r="N36" s="84"/>
      <c r="O36" s="84"/>
      <c r="P36" s="84"/>
      <c r="Q36" s="84"/>
      <c r="R36" s="84"/>
      <c r="S36" s="52"/>
    </row>
    <row r="37" spans="2:19" ht="20.100000000000001" customHeight="1" x14ac:dyDescent="0.3">
      <c r="B37" s="52"/>
      <c r="C37" s="588"/>
      <c r="D37" s="588"/>
      <c r="E37" s="588"/>
      <c r="F37" s="588"/>
      <c r="G37" s="588"/>
      <c r="H37" s="588"/>
      <c r="I37" s="588"/>
      <c r="J37" s="588"/>
      <c r="K37" s="588"/>
      <c r="L37" s="588"/>
      <c r="M37" s="588"/>
      <c r="N37" s="84"/>
      <c r="O37" s="84"/>
      <c r="P37" s="84"/>
      <c r="Q37" s="84"/>
      <c r="R37" s="84"/>
      <c r="S37" s="52"/>
    </row>
    <row r="38" spans="2:19" ht="20.100000000000001" customHeight="1" x14ac:dyDescent="0.25">
      <c r="B38" s="52"/>
      <c r="C38" s="71"/>
      <c r="D38" s="71"/>
      <c r="E38" s="71"/>
      <c r="F38" s="71"/>
      <c r="G38" s="71"/>
      <c r="H38" s="71"/>
      <c r="I38" s="71"/>
      <c r="J38" s="71"/>
      <c r="K38" s="71"/>
      <c r="L38" s="71"/>
      <c r="M38" s="71"/>
      <c r="N38" s="52"/>
      <c r="O38" s="52"/>
      <c r="P38" s="52"/>
      <c r="Q38" s="52"/>
      <c r="R38" s="52"/>
      <c r="S38" s="52"/>
    </row>
    <row r="39" spans="2:19" x14ac:dyDescent="0.25"/>
    <row r="40" spans="2:19" ht="39.9" customHeight="1" x14ac:dyDescent="0.25">
      <c r="B40" s="111"/>
      <c r="C40" s="113" t="s">
        <v>680</v>
      </c>
      <c r="D40" s="113"/>
      <c r="E40" s="113"/>
      <c r="F40" s="113"/>
      <c r="G40" s="113"/>
      <c r="H40" s="113"/>
      <c r="I40" s="113"/>
      <c r="J40" s="113"/>
      <c r="K40" s="113"/>
      <c r="L40" s="113"/>
      <c r="M40" s="113"/>
      <c r="N40" s="113"/>
      <c r="O40" s="113"/>
      <c r="P40" s="113"/>
      <c r="Q40" s="113"/>
      <c r="R40" s="113"/>
      <c r="S40" s="113"/>
    </row>
    <row r="41" spans="2:19" x14ac:dyDescent="0.25">
      <c r="B41" s="52"/>
      <c r="C41" s="52"/>
      <c r="D41" s="52"/>
      <c r="E41" s="52"/>
      <c r="F41" s="52"/>
      <c r="G41" s="52"/>
      <c r="H41" s="52"/>
      <c r="I41" s="52"/>
      <c r="J41" s="52"/>
      <c r="K41" s="52"/>
      <c r="L41" s="52"/>
      <c r="M41" s="52"/>
      <c r="N41" s="52"/>
      <c r="O41" s="52"/>
      <c r="P41" s="52"/>
      <c r="Q41" s="52"/>
      <c r="R41" s="52"/>
      <c r="S41" s="52"/>
    </row>
    <row r="42" spans="2:19" ht="20.100000000000001" customHeight="1" x14ac:dyDescent="0.25">
      <c r="B42" s="52"/>
      <c r="C42" s="123" t="s">
        <v>37</v>
      </c>
      <c r="D42" s="123"/>
      <c r="E42" s="123"/>
      <c r="F42" s="123"/>
      <c r="G42" s="123"/>
      <c r="H42" s="123"/>
      <c r="I42" s="123"/>
      <c r="J42" s="123"/>
      <c r="K42" s="123"/>
      <c r="L42" s="123"/>
      <c r="M42" s="123"/>
      <c r="N42" s="123"/>
      <c r="O42" s="123"/>
      <c r="P42" s="123"/>
      <c r="Q42" s="123"/>
      <c r="R42" s="123"/>
      <c r="S42" s="52"/>
    </row>
    <row r="43" spans="2:19" ht="20.100000000000001" customHeight="1" x14ac:dyDescent="0.25">
      <c r="B43" s="52"/>
      <c r="C43" s="143" t="s">
        <v>38</v>
      </c>
      <c r="D43" s="143"/>
      <c r="E43" s="143"/>
      <c r="F43" s="143"/>
      <c r="G43" s="143"/>
      <c r="H43" s="143"/>
      <c r="I43" s="143"/>
      <c r="J43" s="143"/>
      <c r="K43" s="143"/>
      <c r="L43" s="143"/>
      <c r="M43" s="143"/>
      <c r="N43" s="143"/>
      <c r="O43" s="617" t="s">
        <v>363</v>
      </c>
      <c r="P43" s="617"/>
      <c r="Q43" s="617"/>
      <c r="R43" s="144" t="e" vm="14">
        <v>#VALUE!</v>
      </c>
      <c r="S43" s="52"/>
    </row>
    <row r="44" spans="2:19" ht="14.1" customHeight="1" x14ac:dyDescent="0.25">
      <c r="B44" s="52"/>
      <c r="C44" s="52"/>
      <c r="D44" s="52"/>
      <c r="E44" s="52"/>
      <c r="F44" s="52"/>
      <c r="G44" s="52"/>
      <c r="H44" s="52"/>
      <c r="I44" s="52"/>
      <c r="J44" s="52"/>
      <c r="K44" s="52"/>
      <c r="L44" s="52"/>
      <c r="M44" s="52"/>
      <c r="N44" s="52"/>
      <c r="O44" s="52"/>
      <c r="P44" s="52"/>
      <c r="Q44" s="52"/>
      <c r="R44" s="52"/>
      <c r="S44" s="52"/>
    </row>
    <row r="45" spans="2:19" ht="20.100000000000001" customHeight="1" x14ac:dyDescent="0.3">
      <c r="B45" s="52"/>
      <c r="C45" s="52"/>
      <c r="D45" s="145" t="s">
        <v>416</v>
      </c>
      <c r="E45" s="146" t="s">
        <v>40</v>
      </c>
      <c r="F45" s="52"/>
      <c r="G45" s="52"/>
      <c r="H45" s="52"/>
      <c r="I45" s="52"/>
      <c r="J45" s="52"/>
      <c r="K45" s="52"/>
      <c r="L45" s="52"/>
      <c r="M45" s="52"/>
      <c r="N45" s="52"/>
      <c r="O45" s="52"/>
      <c r="P45" s="52"/>
      <c r="Q45" s="52"/>
      <c r="R45" s="116"/>
      <c r="S45" s="52"/>
    </row>
    <row r="46" spans="2:19" ht="20.100000000000001" customHeight="1" x14ac:dyDescent="0.3">
      <c r="B46" s="52"/>
      <c r="C46" s="52"/>
      <c r="D46" s="146"/>
      <c r="E46" s="146" t="s">
        <v>41</v>
      </c>
      <c r="F46" s="52"/>
      <c r="G46" s="52"/>
      <c r="H46" s="52"/>
      <c r="I46" s="52"/>
      <c r="J46" s="52"/>
      <c r="K46" s="52"/>
      <c r="L46" s="52"/>
      <c r="M46" s="52"/>
      <c r="N46" s="52"/>
      <c r="O46" s="52"/>
      <c r="P46" s="52"/>
      <c r="Q46" s="52"/>
      <c r="R46" s="116"/>
      <c r="S46" s="52"/>
    </row>
    <row r="47" spans="2:19" ht="20.100000000000001" customHeight="1" x14ac:dyDescent="0.25">
      <c r="B47" s="52"/>
      <c r="C47" s="52"/>
      <c r="D47" s="146"/>
      <c r="E47" s="146" t="s">
        <v>834</v>
      </c>
      <c r="F47" s="52"/>
      <c r="G47" s="52"/>
      <c r="H47" s="52"/>
      <c r="I47" s="52"/>
      <c r="J47" s="52"/>
      <c r="K47" s="52"/>
      <c r="L47" s="52"/>
      <c r="M47" s="52"/>
      <c r="N47" s="52"/>
      <c r="O47" s="617" t="s">
        <v>304</v>
      </c>
      <c r="P47" s="617"/>
      <c r="Q47" s="617"/>
      <c r="R47" s="117" t="e" vm="13">
        <v>#VALUE!</v>
      </c>
      <c r="S47" s="52"/>
    </row>
    <row r="48" spans="2:19" ht="20.100000000000001" customHeight="1" x14ac:dyDescent="0.3">
      <c r="B48" s="52"/>
      <c r="C48" s="52"/>
      <c r="D48" s="146"/>
      <c r="E48" s="146" t="s">
        <v>835</v>
      </c>
      <c r="F48" s="52"/>
      <c r="G48" s="52"/>
      <c r="H48" s="52"/>
      <c r="I48" s="52"/>
      <c r="J48" s="52"/>
      <c r="K48" s="52"/>
      <c r="L48" s="52"/>
      <c r="M48" s="52"/>
      <c r="N48" s="52"/>
      <c r="O48" s="52"/>
      <c r="P48" s="52"/>
      <c r="Q48" s="52"/>
      <c r="R48" s="116"/>
      <c r="S48" s="52"/>
    </row>
    <row r="49" spans="2:19" ht="20.100000000000001" customHeight="1" x14ac:dyDescent="0.25">
      <c r="B49" s="52"/>
      <c r="C49" s="52"/>
      <c r="D49" s="146"/>
      <c r="E49" s="146"/>
      <c r="F49" s="52"/>
      <c r="G49" s="52"/>
      <c r="H49" s="52"/>
      <c r="I49" s="52"/>
      <c r="J49" s="52"/>
      <c r="K49" s="52"/>
      <c r="L49" s="52"/>
      <c r="M49" s="52"/>
      <c r="N49" s="52"/>
      <c r="O49" s="617" t="s">
        <v>309</v>
      </c>
      <c r="P49" s="617"/>
      <c r="Q49" s="617"/>
      <c r="R49" s="117" t="e" vm="13">
        <v>#VALUE!</v>
      </c>
      <c r="S49" s="52"/>
    </row>
    <row r="50" spans="2:19" ht="20.100000000000001" customHeight="1" x14ac:dyDescent="0.25">
      <c r="B50" s="52"/>
      <c r="C50" s="52"/>
      <c r="D50" s="147" t="s">
        <v>42</v>
      </c>
      <c r="E50" s="146" t="s">
        <v>43</v>
      </c>
      <c r="F50" s="52"/>
      <c r="G50" s="52"/>
      <c r="H50" s="52"/>
      <c r="I50" s="52"/>
      <c r="J50" s="52"/>
      <c r="K50" s="52"/>
      <c r="L50" s="52"/>
      <c r="M50" s="52"/>
      <c r="N50" s="52"/>
      <c r="O50" s="52"/>
      <c r="P50" s="52"/>
      <c r="Q50" s="52"/>
      <c r="R50" s="52"/>
      <c r="S50" s="52"/>
    </row>
    <row r="51" spans="2:19" ht="20.100000000000001" customHeight="1" x14ac:dyDescent="0.25">
      <c r="B51" s="52"/>
      <c r="C51" s="52"/>
      <c r="D51" s="146"/>
      <c r="E51" s="146" t="s">
        <v>44</v>
      </c>
      <c r="F51" s="52"/>
      <c r="G51" s="52"/>
      <c r="H51" s="52"/>
      <c r="I51" s="52"/>
      <c r="J51" s="52"/>
      <c r="K51" s="52"/>
      <c r="L51" s="52"/>
      <c r="M51" s="52"/>
      <c r="N51" s="52"/>
      <c r="O51" s="52"/>
      <c r="P51" s="52"/>
      <c r="Q51" s="52"/>
      <c r="R51" s="52"/>
      <c r="S51" s="52"/>
    </row>
    <row r="52" spans="2:19" ht="20.100000000000001" customHeight="1" x14ac:dyDescent="0.25">
      <c r="B52" s="52"/>
      <c r="C52" s="52"/>
      <c r="D52" s="146"/>
      <c r="E52" s="146" t="s">
        <v>45</v>
      </c>
      <c r="F52" s="52"/>
      <c r="G52" s="52"/>
      <c r="H52" s="52"/>
      <c r="I52" s="52"/>
      <c r="J52" s="52"/>
      <c r="K52" s="52"/>
      <c r="L52" s="52"/>
      <c r="M52" s="52"/>
      <c r="N52" s="52"/>
      <c r="O52" s="52"/>
      <c r="P52" s="52"/>
      <c r="Q52" s="52"/>
      <c r="R52" s="52"/>
      <c r="S52" s="52"/>
    </row>
    <row r="53" spans="2:19" ht="20.100000000000001" customHeight="1" x14ac:dyDescent="0.25">
      <c r="B53" s="52"/>
      <c r="C53" s="52"/>
      <c r="D53" s="146"/>
      <c r="E53" s="146" t="s">
        <v>46</v>
      </c>
      <c r="F53" s="52"/>
      <c r="G53" s="52"/>
      <c r="H53" s="52"/>
      <c r="I53" s="52"/>
      <c r="J53" s="52"/>
      <c r="K53" s="52"/>
      <c r="L53" s="52"/>
      <c r="M53" s="52"/>
      <c r="N53" s="52"/>
      <c r="O53" s="52"/>
      <c r="P53" s="52"/>
      <c r="Q53" s="52"/>
      <c r="R53" s="52"/>
      <c r="S53" s="52"/>
    </row>
    <row r="54" spans="2:19" ht="14.1" customHeight="1" x14ac:dyDescent="0.25">
      <c r="B54" s="52"/>
      <c r="C54" s="52"/>
      <c r="D54" s="146"/>
      <c r="E54" s="146"/>
      <c r="F54" s="52"/>
      <c r="G54" s="52"/>
      <c r="H54" s="52"/>
      <c r="I54" s="52"/>
      <c r="J54" s="52"/>
      <c r="K54" s="52"/>
      <c r="L54" s="52"/>
      <c r="M54" s="52"/>
      <c r="N54" s="52"/>
      <c r="O54" s="52"/>
      <c r="P54" s="52"/>
      <c r="Q54" s="52"/>
      <c r="R54" s="52"/>
      <c r="S54" s="52"/>
    </row>
    <row r="55" spans="2:19" ht="20.100000000000001" customHeight="1" x14ac:dyDescent="0.25">
      <c r="B55" s="52"/>
      <c r="C55" s="52"/>
      <c r="D55" s="148" t="s">
        <v>525</v>
      </c>
      <c r="E55" s="146" t="s">
        <v>47</v>
      </c>
      <c r="F55" s="52"/>
      <c r="G55" s="52"/>
      <c r="H55" s="52"/>
      <c r="I55" s="52"/>
      <c r="J55" s="52"/>
      <c r="K55" s="52"/>
      <c r="L55" s="52"/>
      <c r="M55" s="52"/>
      <c r="N55" s="52"/>
      <c r="O55" s="52"/>
      <c r="P55" s="52"/>
      <c r="Q55" s="52"/>
      <c r="R55" s="52"/>
      <c r="S55" s="52"/>
    </row>
    <row r="56" spans="2:19" ht="20.100000000000001" customHeight="1" x14ac:dyDescent="0.25">
      <c r="B56" s="52"/>
      <c r="C56" s="52"/>
      <c r="D56" s="52"/>
      <c r="E56" s="146" t="s">
        <v>45</v>
      </c>
      <c r="F56" s="52"/>
      <c r="G56" s="52"/>
      <c r="H56" s="52"/>
      <c r="I56" s="52"/>
      <c r="J56" s="52"/>
      <c r="K56" s="52"/>
      <c r="L56" s="52"/>
      <c r="M56" s="52"/>
      <c r="N56" s="52"/>
      <c r="O56" s="52"/>
      <c r="P56" s="52"/>
      <c r="Q56" s="52"/>
      <c r="R56" s="52"/>
      <c r="S56" s="52"/>
    </row>
    <row r="57" spans="2:19" ht="20.100000000000001" customHeight="1" x14ac:dyDescent="0.25">
      <c r="B57" s="52"/>
      <c r="C57" s="52"/>
      <c r="D57" s="52"/>
      <c r="E57" s="146" t="s">
        <v>48</v>
      </c>
      <c r="F57" s="52"/>
      <c r="G57" s="52"/>
      <c r="H57" s="52"/>
      <c r="I57" s="52"/>
      <c r="J57" s="52"/>
      <c r="K57" s="52"/>
      <c r="L57" s="52"/>
      <c r="M57" s="52"/>
      <c r="N57" s="52"/>
      <c r="O57" s="52"/>
      <c r="P57" s="52"/>
      <c r="Q57" s="52"/>
      <c r="R57" s="52"/>
      <c r="S57" s="52"/>
    </row>
    <row r="58" spans="2:19" ht="14.1" customHeight="1" x14ac:dyDescent="0.25">
      <c r="B58" s="52"/>
      <c r="C58" s="52"/>
      <c r="D58" s="52"/>
      <c r="E58" s="52"/>
      <c r="F58" s="52"/>
      <c r="G58" s="52"/>
      <c r="H58" s="52"/>
      <c r="I58" s="52"/>
      <c r="J58" s="52"/>
      <c r="K58" s="52"/>
      <c r="L58" s="52"/>
      <c r="M58" s="52"/>
      <c r="N58" s="52"/>
      <c r="O58" s="52"/>
      <c r="P58" s="52"/>
      <c r="Q58" s="52"/>
      <c r="R58" s="52"/>
      <c r="S58" s="52"/>
    </row>
    <row r="59" spans="2:19" ht="20.100000000000001" customHeight="1" x14ac:dyDescent="0.25">
      <c r="B59" s="52"/>
      <c r="C59" s="52"/>
      <c r="D59" s="149" t="s">
        <v>102</v>
      </c>
      <c r="E59" s="76" t="s">
        <v>510</v>
      </c>
      <c r="F59" s="52"/>
      <c r="G59" s="52"/>
      <c r="H59" s="52"/>
      <c r="I59" s="52"/>
      <c r="J59" s="52"/>
      <c r="K59" s="52"/>
      <c r="L59" s="52"/>
      <c r="M59" s="52"/>
      <c r="N59" s="52"/>
      <c r="O59" s="52"/>
      <c r="P59" s="52"/>
      <c r="Q59" s="52"/>
      <c r="R59" s="52"/>
      <c r="S59" s="52"/>
    </row>
    <row r="60" spans="2:19" ht="20.100000000000001" customHeight="1" x14ac:dyDescent="0.25">
      <c r="B60" s="52"/>
      <c r="C60" s="52"/>
      <c r="D60" s="149"/>
      <c r="E60" s="76"/>
      <c r="F60" s="52"/>
      <c r="G60" s="52"/>
      <c r="H60" s="52"/>
      <c r="I60" s="52"/>
      <c r="J60" s="52"/>
      <c r="K60" s="52"/>
      <c r="L60" s="52"/>
      <c r="M60" s="52"/>
      <c r="N60" s="52"/>
      <c r="O60" s="52"/>
      <c r="P60" s="52"/>
      <c r="Q60" s="52"/>
      <c r="R60" s="52"/>
      <c r="S60" s="52"/>
    </row>
    <row r="61" spans="2:19" ht="20.100000000000001" customHeight="1" x14ac:dyDescent="0.25">
      <c r="B61" s="52"/>
      <c r="C61" s="52"/>
      <c r="D61" s="52"/>
      <c r="E61" s="52"/>
      <c r="F61" s="52"/>
      <c r="G61" s="52"/>
      <c r="H61" s="52"/>
      <c r="I61" s="52"/>
      <c r="J61" s="52"/>
      <c r="K61" s="52"/>
      <c r="L61" s="52"/>
      <c r="M61" s="52"/>
      <c r="N61" s="52"/>
      <c r="O61" s="52"/>
      <c r="P61" s="52"/>
      <c r="Q61" s="52"/>
      <c r="R61" s="52"/>
      <c r="S61" s="52"/>
    </row>
    <row r="62" spans="2:19" ht="20.100000000000001" customHeight="1" x14ac:dyDescent="0.25">
      <c r="B62" s="52"/>
      <c r="C62" s="52"/>
      <c r="D62" s="52"/>
      <c r="E62" s="52"/>
      <c r="F62" s="52"/>
      <c r="G62" s="52"/>
      <c r="H62" s="52"/>
      <c r="I62" s="610" t="s">
        <v>50</v>
      </c>
      <c r="J62" s="610"/>
      <c r="K62" s="610"/>
      <c r="L62" s="610"/>
      <c r="M62" s="52"/>
      <c r="N62" s="52"/>
      <c r="O62" s="52"/>
      <c r="P62" s="52"/>
      <c r="Q62" s="52"/>
      <c r="R62" s="52"/>
      <c r="S62" s="52"/>
    </row>
    <row r="63" spans="2:19" ht="20.100000000000001" customHeight="1" x14ac:dyDescent="0.25">
      <c r="B63" s="52"/>
      <c r="C63" s="52"/>
      <c r="D63" s="52"/>
      <c r="E63" s="52"/>
      <c r="F63" s="52"/>
      <c r="G63" s="52"/>
      <c r="H63" s="52"/>
      <c r="I63" s="610"/>
      <c r="J63" s="610"/>
      <c r="K63" s="610"/>
      <c r="L63" s="610"/>
      <c r="M63" s="52"/>
      <c r="N63" s="52"/>
      <c r="O63" s="52"/>
      <c r="P63" s="52"/>
      <c r="Q63" s="52"/>
      <c r="R63" s="52"/>
      <c r="S63" s="52"/>
    </row>
    <row r="64" spans="2:19" ht="20.100000000000001" customHeight="1" x14ac:dyDescent="0.25">
      <c r="B64" s="52"/>
      <c r="C64" s="52"/>
      <c r="D64" s="52"/>
      <c r="E64" s="52"/>
      <c r="F64" s="52"/>
      <c r="G64" s="52"/>
      <c r="H64" s="52"/>
      <c r="I64" s="52"/>
      <c r="J64" s="52"/>
      <c r="K64" s="52"/>
      <c r="L64" s="52"/>
      <c r="M64" s="52"/>
      <c r="N64" s="52"/>
      <c r="O64" s="52"/>
      <c r="P64" s="52"/>
      <c r="Q64" s="52"/>
      <c r="R64" s="52"/>
      <c r="S64" s="52"/>
    </row>
    <row r="65" spans="2:19" ht="20.100000000000001" customHeight="1" x14ac:dyDescent="0.25">
      <c r="B65" s="52"/>
      <c r="C65" s="622" t="s">
        <v>51</v>
      </c>
      <c r="D65" s="622"/>
      <c r="E65" s="622"/>
      <c r="F65" s="622"/>
      <c r="G65" s="622"/>
      <c r="H65" s="622"/>
      <c r="I65" s="622"/>
      <c r="J65" s="622"/>
      <c r="K65" s="622"/>
      <c r="L65" s="622"/>
      <c r="M65" s="622"/>
      <c r="N65" s="622"/>
      <c r="O65" s="622"/>
      <c r="P65" s="622"/>
      <c r="Q65" s="622"/>
      <c r="R65" s="622"/>
      <c r="S65" s="52"/>
    </row>
    <row r="66" spans="2:19" ht="20.100000000000001" customHeight="1" x14ac:dyDescent="0.25">
      <c r="B66" s="52"/>
      <c r="C66" s="616" t="s">
        <v>52</v>
      </c>
      <c r="D66" s="616"/>
      <c r="E66" s="616"/>
      <c r="F66" s="616"/>
      <c r="G66" s="616"/>
      <c r="H66" s="616"/>
      <c r="I66" s="616"/>
      <c r="J66" s="616"/>
      <c r="K66" s="616"/>
      <c r="L66" s="616"/>
      <c r="M66" s="616"/>
      <c r="N66" s="616"/>
      <c r="O66" s="150"/>
      <c r="P66" s="150"/>
      <c r="Q66" s="150"/>
      <c r="R66" s="150"/>
      <c r="S66" s="52"/>
    </row>
    <row r="67" spans="2:19" ht="20.100000000000001" customHeight="1" x14ac:dyDescent="0.25">
      <c r="B67" s="52"/>
      <c r="C67" s="616"/>
      <c r="D67" s="616"/>
      <c r="E67" s="616"/>
      <c r="F67" s="616"/>
      <c r="G67" s="616"/>
      <c r="H67" s="616"/>
      <c r="I67" s="616"/>
      <c r="J67" s="616"/>
      <c r="K67" s="616"/>
      <c r="L67" s="616"/>
      <c r="M67" s="616"/>
      <c r="N67" s="616"/>
      <c r="O67" s="150"/>
      <c r="P67" s="150"/>
      <c r="Q67" s="150"/>
      <c r="R67" s="150"/>
      <c r="S67" s="52"/>
    </row>
    <row r="68" spans="2:19" ht="20.100000000000001" customHeight="1" x14ac:dyDescent="0.25">
      <c r="B68" s="52"/>
      <c r="C68" s="151" t="s">
        <v>53</v>
      </c>
      <c r="D68" s="143"/>
      <c r="E68" s="143"/>
      <c r="F68" s="143"/>
      <c r="G68" s="143"/>
      <c r="H68" s="143"/>
      <c r="I68" s="143"/>
      <c r="J68" s="143"/>
      <c r="K68" s="143"/>
      <c r="L68" s="143"/>
      <c r="M68" s="143"/>
      <c r="N68" s="143"/>
      <c r="O68" s="143"/>
      <c r="P68" s="143"/>
      <c r="Q68" s="143"/>
      <c r="R68" s="143"/>
      <c r="S68" s="52"/>
    </row>
    <row r="69" spans="2:19" ht="20.100000000000001" customHeight="1" x14ac:dyDescent="0.3">
      <c r="B69" s="52"/>
      <c r="C69" s="152"/>
      <c r="D69" s="52"/>
      <c r="E69" s="52"/>
      <c r="F69" s="52"/>
      <c r="G69" s="52"/>
      <c r="H69" s="52"/>
      <c r="I69" s="52"/>
      <c r="J69" s="52"/>
      <c r="K69" s="52"/>
      <c r="L69" s="52"/>
      <c r="M69" s="52"/>
      <c r="N69" s="52"/>
      <c r="O69" s="52"/>
      <c r="P69" s="52"/>
      <c r="Q69" s="52"/>
      <c r="R69" s="116"/>
      <c r="S69" s="52"/>
    </row>
    <row r="70" spans="2:19" ht="20.100000000000001" customHeight="1" x14ac:dyDescent="0.25">
      <c r="B70" s="52"/>
      <c r="C70" s="52"/>
      <c r="D70" s="145" t="s">
        <v>416</v>
      </c>
      <c r="E70" s="76" t="s">
        <v>54</v>
      </c>
      <c r="F70" s="52"/>
      <c r="G70" s="52"/>
      <c r="H70" s="52"/>
      <c r="I70" s="52"/>
      <c r="J70" s="52"/>
      <c r="K70" s="52"/>
      <c r="L70" s="52"/>
      <c r="M70" s="52"/>
      <c r="N70" s="52"/>
      <c r="O70" s="52"/>
      <c r="P70" s="619" t="s">
        <v>212</v>
      </c>
      <c r="Q70" s="619"/>
      <c r="R70" s="144" t="e" vm="14">
        <v>#VALUE!</v>
      </c>
      <c r="S70" s="52"/>
    </row>
    <row r="71" spans="2:19" ht="20.100000000000001" customHeight="1" x14ac:dyDescent="0.3">
      <c r="B71" s="52"/>
      <c r="C71" s="52"/>
      <c r="D71" s="147" t="s">
        <v>42</v>
      </c>
      <c r="E71" s="76" t="s">
        <v>55</v>
      </c>
      <c r="F71" s="52"/>
      <c r="G71" s="52"/>
      <c r="H71" s="52"/>
      <c r="I71" s="52"/>
      <c r="J71" s="52"/>
      <c r="K71" s="52"/>
      <c r="L71" s="52"/>
      <c r="M71" s="52"/>
      <c r="N71" s="52"/>
      <c r="O71" s="52"/>
      <c r="P71" s="52"/>
      <c r="Q71" s="52"/>
      <c r="R71" s="116"/>
      <c r="S71" s="52"/>
    </row>
    <row r="72" spans="2:19" ht="20.100000000000001" customHeight="1" x14ac:dyDescent="0.25">
      <c r="B72" s="52"/>
      <c r="C72" s="52"/>
      <c r="D72" s="148" t="s">
        <v>525</v>
      </c>
      <c r="E72" s="76" t="s">
        <v>56</v>
      </c>
      <c r="F72" s="52"/>
      <c r="G72" s="52"/>
      <c r="H72" s="52"/>
      <c r="I72" s="52"/>
      <c r="J72" s="52"/>
      <c r="K72" s="52"/>
      <c r="L72" s="52"/>
      <c r="M72" s="52"/>
      <c r="N72" s="52"/>
      <c r="O72" s="52"/>
      <c r="P72" s="52"/>
      <c r="Q72" s="52"/>
      <c r="R72" s="52"/>
      <c r="S72" s="52"/>
    </row>
    <row r="73" spans="2:19" ht="20.100000000000001" customHeight="1" x14ac:dyDescent="0.25">
      <c r="B73" s="52"/>
      <c r="C73" s="52"/>
      <c r="D73" s="149" t="s">
        <v>102</v>
      </c>
      <c r="E73" s="76" t="s">
        <v>415</v>
      </c>
      <c r="F73" s="52"/>
      <c r="G73" s="52"/>
      <c r="H73" s="52"/>
      <c r="I73" s="52"/>
      <c r="J73" s="52"/>
      <c r="K73" s="52"/>
      <c r="L73" s="52"/>
      <c r="M73" s="52"/>
      <c r="N73" s="52"/>
      <c r="O73" s="52"/>
      <c r="P73" s="52"/>
      <c r="Q73" s="52"/>
      <c r="R73" s="52"/>
      <c r="S73" s="52"/>
    </row>
    <row r="74" spans="2:19" ht="20.100000000000001" customHeight="1" x14ac:dyDescent="0.25">
      <c r="B74" s="52"/>
      <c r="C74" s="115"/>
      <c r="D74" s="52"/>
      <c r="E74" s="52"/>
      <c r="F74" s="52"/>
      <c r="G74" s="52"/>
      <c r="H74" s="52"/>
      <c r="I74" s="52"/>
      <c r="J74" s="52"/>
      <c r="K74" s="52"/>
      <c r="L74" s="52"/>
      <c r="M74" s="52"/>
      <c r="N74" s="52"/>
      <c r="O74" s="52"/>
      <c r="P74" s="52"/>
      <c r="Q74" s="52"/>
      <c r="R74" s="52"/>
      <c r="S74" s="52"/>
    </row>
    <row r="75" spans="2:19" ht="20.100000000000001" customHeight="1" x14ac:dyDescent="0.3">
      <c r="B75" s="52"/>
      <c r="C75" s="52"/>
      <c r="D75" s="52"/>
      <c r="E75" s="52"/>
      <c r="F75" s="52"/>
      <c r="G75" s="52"/>
      <c r="H75" s="52"/>
      <c r="I75" s="610" t="s">
        <v>50</v>
      </c>
      <c r="J75" s="610"/>
      <c r="K75" s="610"/>
      <c r="L75" s="610"/>
      <c r="M75" s="52"/>
      <c r="N75" s="52"/>
      <c r="O75" s="52"/>
      <c r="P75" s="52"/>
      <c r="Q75" s="52"/>
      <c r="R75" s="116"/>
      <c r="S75" s="52"/>
    </row>
    <row r="76" spans="2:19" ht="20.100000000000001" customHeight="1" x14ac:dyDescent="0.3">
      <c r="B76" s="52"/>
      <c r="C76" s="52"/>
      <c r="D76" s="52"/>
      <c r="E76" s="52"/>
      <c r="F76" s="52"/>
      <c r="G76" s="52"/>
      <c r="H76" s="52"/>
      <c r="I76" s="610"/>
      <c r="J76" s="610"/>
      <c r="K76" s="610"/>
      <c r="L76" s="610"/>
      <c r="M76" s="52"/>
      <c r="N76" s="52"/>
      <c r="O76" s="52"/>
      <c r="P76" s="52"/>
      <c r="Q76" s="52"/>
      <c r="R76" s="116"/>
      <c r="S76" s="52"/>
    </row>
    <row r="77" spans="2:19" ht="20.100000000000001" customHeight="1" x14ac:dyDescent="0.25">
      <c r="B77" s="52"/>
      <c r="C77" s="52"/>
      <c r="D77" s="52"/>
      <c r="E77" s="52"/>
      <c r="F77" s="52"/>
      <c r="G77" s="52"/>
      <c r="H77" s="52"/>
      <c r="I77" s="52"/>
      <c r="J77" s="52"/>
      <c r="K77" s="52"/>
      <c r="L77" s="52"/>
      <c r="M77" s="52"/>
      <c r="N77" s="52"/>
      <c r="O77" s="52"/>
      <c r="P77" s="52"/>
      <c r="Q77" s="52"/>
      <c r="R77" s="52"/>
      <c r="S77" s="52"/>
    </row>
    <row r="78" spans="2:19" ht="20.100000000000001" customHeight="1" x14ac:dyDescent="0.25">
      <c r="B78" s="52"/>
      <c r="C78" s="622" t="s">
        <v>931</v>
      </c>
      <c r="D78" s="622"/>
      <c r="E78" s="622"/>
      <c r="F78" s="622"/>
      <c r="G78" s="622"/>
      <c r="H78" s="622"/>
      <c r="I78" s="622"/>
      <c r="J78" s="622"/>
      <c r="K78" s="622"/>
      <c r="L78" s="622"/>
      <c r="M78" s="622"/>
      <c r="N78" s="622"/>
      <c r="O78" s="622"/>
      <c r="P78" s="622"/>
      <c r="Q78" s="622"/>
      <c r="R78" s="622"/>
      <c r="S78" s="52"/>
    </row>
    <row r="79" spans="2:19" ht="20.100000000000001" customHeight="1" x14ac:dyDescent="0.25">
      <c r="B79" s="52"/>
      <c r="C79" s="616" t="s">
        <v>932</v>
      </c>
      <c r="D79" s="616"/>
      <c r="E79" s="616"/>
      <c r="F79" s="616"/>
      <c r="G79" s="616"/>
      <c r="H79" s="616"/>
      <c r="I79" s="616"/>
      <c r="J79" s="616"/>
      <c r="K79" s="616"/>
      <c r="L79" s="616"/>
      <c r="M79" s="616"/>
      <c r="N79" s="616"/>
      <c r="O79" s="616"/>
      <c r="P79" s="616"/>
      <c r="Q79" s="143"/>
      <c r="R79" s="143"/>
      <c r="S79" s="52"/>
    </row>
    <row r="80" spans="2:19" ht="20.100000000000001" customHeight="1" x14ac:dyDescent="0.25">
      <c r="B80" s="52"/>
      <c r="C80" s="616"/>
      <c r="D80" s="616"/>
      <c r="E80" s="616"/>
      <c r="F80" s="616"/>
      <c r="G80" s="616"/>
      <c r="H80" s="616"/>
      <c r="I80" s="616"/>
      <c r="J80" s="616"/>
      <c r="K80" s="616"/>
      <c r="L80" s="616"/>
      <c r="M80" s="616"/>
      <c r="N80" s="616"/>
      <c r="O80" s="616"/>
      <c r="P80" s="616"/>
      <c r="Q80" s="143"/>
      <c r="R80" s="143"/>
      <c r="S80" s="52"/>
    </row>
    <row r="81" spans="2:19" ht="20.100000000000001" customHeight="1" x14ac:dyDescent="0.3">
      <c r="B81" s="52"/>
      <c r="C81" s="52"/>
      <c r="D81" s="52"/>
      <c r="E81" s="52"/>
      <c r="F81" s="52"/>
      <c r="G81" s="52"/>
      <c r="H81" s="52"/>
      <c r="I81" s="52"/>
      <c r="J81" s="52"/>
      <c r="K81" s="52"/>
      <c r="L81" s="52"/>
      <c r="M81" s="52"/>
      <c r="N81" s="52"/>
      <c r="O81" s="52"/>
      <c r="P81" s="52"/>
      <c r="Q81" s="52"/>
      <c r="R81" s="116"/>
      <c r="S81" s="52"/>
    </row>
    <row r="82" spans="2:19" ht="20.100000000000001" customHeight="1" x14ac:dyDescent="0.3">
      <c r="B82" s="52"/>
      <c r="C82" s="153"/>
      <c r="D82" s="154" t="s">
        <v>416</v>
      </c>
      <c r="E82" s="591" t="s">
        <v>935</v>
      </c>
      <c r="F82" s="591"/>
      <c r="G82" s="591"/>
      <c r="H82" s="591"/>
      <c r="I82" s="591"/>
      <c r="J82" s="591"/>
      <c r="K82" s="591"/>
      <c r="L82" s="591"/>
      <c r="M82" s="84"/>
      <c r="N82" s="155"/>
      <c r="O82" s="624" t="s">
        <v>936</v>
      </c>
      <c r="P82" s="624"/>
      <c r="Q82" s="624"/>
      <c r="R82" s="156" t="e" vm="14">
        <v>#VALUE!</v>
      </c>
      <c r="S82" s="52"/>
    </row>
    <row r="83" spans="2:19" ht="20.100000000000001" customHeight="1" x14ac:dyDescent="0.3">
      <c r="B83" s="52"/>
      <c r="C83" s="153"/>
      <c r="D83" s="157"/>
      <c r="E83" s="591"/>
      <c r="F83" s="591"/>
      <c r="G83" s="591"/>
      <c r="H83" s="591"/>
      <c r="I83" s="591"/>
      <c r="J83" s="591"/>
      <c r="K83" s="591"/>
      <c r="L83" s="591"/>
      <c r="M83" s="84"/>
      <c r="N83" s="155"/>
      <c r="O83" s="84"/>
      <c r="P83" s="84"/>
      <c r="Q83" s="84"/>
      <c r="R83" s="158"/>
      <c r="S83" s="52"/>
    </row>
    <row r="84" spans="2:19" ht="20.100000000000001" customHeight="1" x14ac:dyDescent="0.25">
      <c r="B84" s="52"/>
      <c r="C84" s="159"/>
      <c r="D84" s="160" t="s">
        <v>42</v>
      </c>
      <c r="E84" s="591" t="s">
        <v>937</v>
      </c>
      <c r="F84" s="591"/>
      <c r="G84" s="591"/>
      <c r="H84" s="591"/>
      <c r="I84" s="591"/>
      <c r="J84" s="591"/>
      <c r="K84" s="591"/>
      <c r="L84" s="591"/>
      <c r="M84" s="155"/>
      <c r="N84" s="155"/>
      <c r="O84" s="617" t="s">
        <v>936</v>
      </c>
      <c r="P84" s="617"/>
      <c r="Q84" s="617"/>
      <c r="R84" s="117" t="e" vm="13">
        <v>#VALUE!</v>
      </c>
      <c r="S84" s="52"/>
    </row>
    <row r="85" spans="2:19" ht="20.100000000000001" customHeight="1" x14ac:dyDescent="0.25">
      <c r="B85" s="52"/>
      <c r="C85" s="159"/>
      <c r="D85" s="157"/>
      <c r="E85" s="591"/>
      <c r="F85" s="591"/>
      <c r="G85" s="591"/>
      <c r="H85" s="591"/>
      <c r="I85" s="591"/>
      <c r="J85" s="591"/>
      <c r="K85" s="591"/>
      <c r="L85" s="591"/>
      <c r="M85" s="155"/>
      <c r="N85" s="155"/>
      <c r="O85" s="155"/>
      <c r="P85" s="155"/>
      <c r="Q85" s="155"/>
      <c r="R85" s="161"/>
      <c r="S85" s="52"/>
    </row>
    <row r="86" spans="2:19" ht="20.100000000000001" customHeight="1" x14ac:dyDescent="0.25">
      <c r="B86" s="52"/>
      <c r="C86" s="162"/>
      <c r="D86" s="163" t="s">
        <v>525</v>
      </c>
      <c r="E86" s="591" t="s">
        <v>938</v>
      </c>
      <c r="F86" s="591"/>
      <c r="G86" s="591"/>
      <c r="H86" s="591"/>
      <c r="I86" s="591"/>
      <c r="J86" s="591"/>
      <c r="K86" s="591"/>
      <c r="L86" s="591"/>
      <c r="M86" s="155"/>
      <c r="N86" s="155"/>
      <c r="O86" s="618" t="s">
        <v>326</v>
      </c>
      <c r="P86" s="618"/>
      <c r="Q86" s="618"/>
      <c r="R86" s="164" t="e" vm="13">
        <v>#VALUE!</v>
      </c>
      <c r="S86" s="52"/>
    </row>
    <row r="87" spans="2:19" ht="20.100000000000001" customHeight="1" x14ac:dyDescent="0.25">
      <c r="B87" s="52"/>
      <c r="C87" s="162"/>
      <c r="D87" s="157"/>
      <c r="E87" s="591"/>
      <c r="F87" s="591"/>
      <c r="G87" s="591"/>
      <c r="H87" s="591"/>
      <c r="I87" s="591"/>
      <c r="J87" s="591"/>
      <c r="K87" s="591"/>
      <c r="L87" s="591"/>
      <c r="M87" s="155"/>
      <c r="N87" s="155"/>
      <c r="O87" s="155"/>
      <c r="P87" s="155"/>
      <c r="Q87" s="155"/>
      <c r="R87" s="155"/>
      <c r="S87" s="52"/>
    </row>
    <row r="88" spans="2:19" ht="20.100000000000001" customHeight="1" x14ac:dyDescent="0.25">
      <c r="B88" s="52"/>
      <c r="C88" s="115"/>
      <c r="D88" s="149" t="s">
        <v>102</v>
      </c>
      <c r="E88" s="625" t="s">
        <v>896</v>
      </c>
      <c r="F88" s="625"/>
      <c r="G88" s="625"/>
      <c r="H88" s="625"/>
      <c r="I88" s="625"/>
      <c r="J88" s="625"/>
      <c r="K88" s="625"/>
      <c r="L88" s="625"/>
      <c r="M88" s="155"/>
      <c r="N88" s="155"/>
      <c r="O88" s="155"/>
      <c r="P88" s="617" t="s">
        <v>509</v>
      </c>
      <c r="Q88" s="617"/>
      <c r="R88" s="117" t="e" vm="13">
        <v>#VALUE!</v>
      </c>
      <c r="S88" s="155"/>
    </row>
    <row r="89" spans="2:19" ht="20.100000000000001" customHeight="1" x14ac:dyDescent="0.25">
      <c r="B89" s="52"/>
      <c r="C89" s="52"/>
      <c r="D89" s="52"/>
      <c r="E89" s="52"/>
      <c r="F89" s="52"/>
      <c r="G89" s="52"/>
      <c r="H89" s="52"/>
      <c r="I89" s="52"/>
      <c r="J89" s="52"/>
      <c r="K89" s="52"/>
      <c r="L89" s="52"/>
      <c r="M89" s="52"/>
      <c r="N89" s="52"/>
      <c r="O89" s="52"/>
      <c r="P89" s="52"/>
      <c r="Q89" s="52"/>
      <c r="R89" s="52"/>
      <c r="S89" s="52"/>
    </row>
    <row r="90" spans="2:19" ht="20.100000000000001" customHeight="1" x14ac:dyDescent="0.25">
      <c r="B90" s="52"/>
      <c r="C90" s="52"/>
      <c r="D90" s="52"/>
      <c r="E90" s="52"/>
      <c r="F90" s="52"/>
      <c r="G90" s="52"/>
      <c r="H90" s="52"/>
      <c r="I90" s="610" t="s">
        <v>50</v>
      </c>
      <c r="J90" s="610"/>
      <c r="K90" s="610"/>
      <c r="L90" s="610"/>
      <c r="M90" s="52"/>
      <c r="N90" s="52"/>
      <c r="O90" s="52"/>
      <c r="P90" s="52"/>
      <c r="Q90" s="52"/>
      <c r="R90" s="52"/>
      <c r="S90" s="52"/>
    </row>
    <row r="91" spans="2:19" ht="20.100000000000001" customHeight="1" x14ac:dyDescent="0.25">
      <c r="B91" s="52"/>
      <c r="C91" s="52"/>
      <c r="D91" s="52"/>
      <c r="E91" s="52"/>
      <c r="F91" s="52"/>
      <c r="G91" s="52"/>
      <c r="H91" s="52"/>
      <c r="I91" s="610"/>
      <c r="J91" s="610"/>
      <c r="K91" s="610"/>
      <c r="L91" s="610"/>
      <c r="M91" s="52"/>
      <c r="N91" s="52"/>
      <c r="O91" s="52"/>
      <c r="P91" s="52"/>
      <c r="Q91" s="52"/>
      <c r="R91" s="52"/>
      <c r="S91" s="52"/>
    </row>
    <row r="92" spans="2:19" ht="20.100000000000001" customHeight="1" x14ac:dyDescent="0.25">
      <c r="B92" s="52"/>
      <c r="C92" s="52"/>
      <c r="D92" s="52"/>
      <c r="E92" s="52"/>
      <c r="F92" s="52"/>
      <c r="G92" s="52"/>
      <c r="H92" s="52"/>
      <c r="I92" s="52"/>
      <c r="J92" s="52"/>
      <c r="K92" s="52"/>
      <c r="L92" s="52"/>
      <c r="M92" s="52"/>
      <c r="N92" s="52"/>
      <c r="O92" s="52"/>
      <c r="P92" s="52"/>
      <c r="Q92" s="52"/>
      <c r="R92" s="52"/>
      <c r="S92" s="52"/>
    </row>
    <row r="93" spans="2:19" ht="20.100000000000001" customHeight="1" x14ac:dyDescent="0.25"/>
    <row r="94" spans="2:19" ht="39.9" customHeight="1" x14ac:dyDescent="0.25">
      <c r="B94" s="111"/>
      <c r="C94" s="113" t="s">
        <v>894</v>
      </c>
      <c r="D94" s="114"/>
      <c r="E94" s="114"/>
      <c r="F94" s="114"/>
      <c r="G94" s="114"/>
      <c r="H94" s="114"/>
      <c r="I94" s="114"/>
      <c r="J94" s="114"/>
      <c r="K94" s="114"/>
      <c r="L94" s="114"/>
      <c r="M94" s="114"/>
      <c r="N94" s="114"/>
      <c r="O94" s="114"/>
      <c r="P94" s="114"/>
      <c r="Q94" s="114"/>
      <c r="R94" s="114"/>
      <c r="S94" s="114"/>
    </row>
    <row r="95" spans="2:19" ht="20.100000000000001" customHeight="1" x14ac:dyDescent="0.25">
      <c r="B95" s="52"/>
      <c r="C95" s="52"/>
      <c r="D95" s="52"/>
      <c r="E95" s="52"/>
      <c r="F95" s="52"/>
      <c r="G95" s="52"/>
      <c r="H95" s="52"/>
      <c r="I95" s="52"/>
      <c r="J95" s="52"/>
      <c r="K95" s="52"/>
      <c r="L95" s="52"/>
      <c r="M95" s="52"/>
      <c r="N95" s="52"/>
      <c r="O95" s="52"/>
      <c r="P95" s="52"/>
      <c r="Q95" s="52"/>
      <c r="R95" s="52"/>
      <c r="S95" s="52"/>
    </row>
    <row r="96" spans="2:19" ht="20.100000000000001" customHeight="1" x14ac:dyDescent="0.25">
      <c r="B96" s="52"/>
      <c r="C96" s="123" t="s">
        <v>57</v>
      </c>
      <c r="D96" s="123"/>
      <c r="E96" s="123"/>
      <c r="F96" s="123"/>
      <c r="G96" s="123"/>
      <c r="H96" s="123"/>
      <c r="I96" s="123"/>
      <c r="J96" s="123"/>
      <c r="K96" s="123"/>
      <c r="L96" s="123"/>
      <c r="M96" s="123"/>
      <c r="N96" s="123"/>
      <c r="O96" s="123"/>
      <c r="P96" s="123"/>
      <c r="Q96" s="123"/>
      <c r="R96" s="123"/>
      <c r="S96" s="52"/>
    </row>
    <row r="97" spans="2:19" ht="20.100000000000001" customHeight="1" x14ac:dyDescent="0.25">
      <c r="B97" s="52"/>
      <c r="C97" s="621" t="s">
        <v>836</v>
      </c>
      <c r="D97" s="621"/>
      <c r="E97" s="621"/>
      <c r="F97" s="621"/>
      <c r="G97" s="621"/>
      <c r="H97" s="621"/>
      <c r="I97" s="621"/>
      <c r="J97" s="621"/>
      <c r="K97" s="621"/>
      <c r="L97" s="621"/>
      <c r="M97" s="621"/>
      <c r="N97" s="621"/>
      <c r="O97" s="621"/>
      <c r="P97" s="123"/>
      <c r="Q97" s="123"/>
      <c r="R97" s="123"/>
      <c r="S97" s="52"/>
    </row>
    <row r="98" spans="2:19" ht="20.100000000000001" customHeight="1" x14ac:dyDescent="0.3">
      <c r="B98" s="52"/>
      <c r="C98" s="52"/>
      <c r="D98" s="52"/>
      <c r="E98" s="52"/>
      <c r="F98" s="52"/>
      <c r="G98" s="52"/>
      <c r="H98" s="52"/>
      <c r="I98" s="52"/>
      <c r="J98" s="52"/>
      <c r="K98" s="52"/>
      <c r="L98" s="52"/>
      <c r="M98" s="52"/>
      <c r="N98" s="52"/>
      <c r="O98" s="52"/>
      <c r="P98" s="52"/>
      <c r="Q98" s="52"/>
      <c r="R98" s="116"/>
      <c r="S98" s="52"/>
    </row>
    <row r="99" spans="2:19" ht="20.100000000000001" customHeight="1" x14ac:dyDescent="0.25">
      <c r="B99" s="52"/>
      <c r="C99" s="52"/>
      <c r="D99" s="145" t="s">
        <v>416</v>
      </c>
      <c r="E99" s="76" t="s">
        <v>58</v>
      </c>
      <c r="F99" s="76"/>
      <c r="G99" s="76"/>
      <c r="H99" s="76"/>
      <c r="I99" s="76"/>
      <c r="J99" s="76"/>
      <c r="K99" s="76"/>
      <c r="L99" s="76"/>
      <c r="M99" s="76"/>
      <c r="N99" s="76"/>
      <c r="O99" s="76"/>
      <c r="P99" s="617" t="s">
        <v>12</v>
      </c>
      <c r="Q99" s="617"/>
      <c r="R99" s="117" t="e" vm="13">
        <v>#VALUE!</v>
      </c>
      <c r="S99" s="52"/>
    </row>
    <row r="100" spans="2:19" ht="20.100000000000001" customHeight="1" x14ac:dyDescent="0.25">
      <c r="B100" s="52"/>
      <c r="C100" s="52"/>
      <c r="D100" s="147" t="s">
        <v>42</v>
      </c>
      <c r="E100" s="76" t="s">
        <v>59</v>
      </c>
      <c r="F100" s="76"/>
      <c r="G100" s="76"/>
      <c r="H100" s="76"/>
      <c r="I100" s="76"/>
      <c r="J100" s="76"/>
      <c r="K100" s="76"/>
      <c r="L100" s="76"/>
      <c r="M100" s="76"/>
      <c r="N100" s="76"/>
      <c r="O100" s="76"/>
      <c r="P100" s="76"/>
      <c r="Q100" s="76"/>
      <c r="R100" s="122"/>
      <c r="S100" s="52"/>
    </row>
    <row r="101" spans="2:19" ht="20.100000000000001" customHeight="1" x14ac:dyDescent="0.25">
      <c r="B101" s="52"/>
      <c r="C101" s="52"/>
      <c r="D101" s="148" t="s">
        <v>525</v>
      </c>
      <c r="E101" s="76" t="s">
        <v>60</v>
      </c>
      <c r="F101" s="76"/>
      <c r="G101" s="76"/>
      <c r="H101" s="76"/>
      <c r="I101" s="76"/>
      <c r="J101" s="76"/>
      <c r="K101" s="76"/>
      <c r="L101" s="76"/>
      <c r="M101" s="76"/>
      <c r="N101" s="76"/>
      <c r="O101" s="76"/>
      <c r="P101" s="617" t="s">
        <v>328</v>
      </c>
      <c r="Q101" s="617"/>
      <c r="R101" s="117" t="e" vm="13">
        <v>#VALUE!</v>
      </c>
      <c r="S101" s="52"/>
    </row>
    <row r="102" spans="2:19" ht="20.100000000000001" customHeight="1" x14ac:dyDescent="0.25">
      <c r="B102" s="52"/>
      <c r="C102" s="52"/>
      <c r="D102" s="149" t="s">
        <v>102</v>
      </c>
      <c r="E102" s="76" t="s">
        <v>415</v>
      </c>
      <c r="F102" s="76"/>
      <c r="G102" s="76"/>
      <c r="H102" s="76"/>
      <c r="I102" s="76"/>
      <c r="J102" s="76"/>
      <c r="K102" s="76"/>
      <c r="L102" s="76"/>
      <c r="M102" s="76"/>
      <c r="N102" s="76"/>
      <c r="O102" s="76"/>
      <c r="P102" s="76"/>
      <c r="Q102" s="76"/>
      <c r="R102" s="76"/>
      <c r="S102" s="52"/>
    </row>
    <row r="103" spans="2:19" ht="20.100000000000001" customHeight="1" x14ac:dyDescent="0.25">
      <c r="B103" s="52"/>
      <c r="C103" s="165"/>
      <c r="D103" s="76"/>
      <c r="E103" s="76"/>
      <c r="F103" s="76"/>
      <c r="G103" s="76"/>
      <c r="H103" s="76"/>
      <c r="I103" s="76"/>
      <c r="J103" s="76"/>
      <c r="K103" s="76"/>
      <c r="L103" s="76"/>
      <c r="M103" s="76"/>
      <c r="N103" s="76"/>
      <c r="O103" s="76"/>
      <c r="P103" s="76"/>
      <c r="Q103" s="76"/>
      <c r="R103" s="76"/>
      <c r="S103" s="52"/>
    </row>
    <row r="104" spans="2:19" ht="20.100000000000001" customHeight="1" x14ac:dyDescent="0.25">
      <c r="B104" s="52"/>
      <c r="C104" s="52"/>
      <c r="D104" s="52"/>
      <c r="E104" s="52"/>
      <c r="F104" s="52"/>
      <c r="G104" s="52"/>
      <c r="H104" s="52"/>
      <c r="I104" s="610" t="s">
        <v>50</v>
      </c>
      <c r="J104" s="610"/>
      <c r="K104" s="610"/>
      <c r="L104" s="610"/>
      <c r="M104" s="52"/>
      <c r="N104" s="52"/>
      <c r="O104" s="52"/>
      <c r="P104" s="52"/>
      <c r="Q104" s="52"/>
      <c r="R104" s="52"/>
      <c r="S104" s="52"/>
    </row>
    <row r="105" spans="2:19" ht="20.100000000000001" customHeight="1" x14ac:dyDescent="0.25">
      <c r="B105" s="52"/>
      <c r="C105" s="52"/>
      <c r="D105" s="52"/>
      <c r="E105" s="52"/>
      <c r="F105" s="52"/>
      <c r="G105" s="52"/>
      <c r="H105" s="52"/>
      <c r="I105" s="610"/>
      <c r="J105" s="610"/>
      <c r="K105" s="610"/>
      <c r="L105" s="610"/>
      <c r="M105" s="52"/>
      <c r="N105" s="52"/>
      <c r="O105" s="52"/>
      <c r="P105" s="52"/>
      <c r="Q105" s="52"/>
      <c r="R105" s="52"/>
      <c r="S105" s="52"/>
    </row>
    <row r="106" spans="2:19" ht="20.100000000000001" customHeight="1" x14ac:dyDescent="0.25">
      <c r="B106" s="52"/>
      <c r="C106" s="52"/>
      <c r="D106" s="52"/>
      <c r="E106" s="52"/>
      <c r="F106" s="52"/>
      <c r="G106" s="52"/>
      <c r="H106" s="52"/>
      <c r="I106" s="52"/>
      <c r="J106" s="52"/>
      <c r="K106" s="52"/>
      <c r="L106" s="52"/>
      <c r="M106" s="52"/>
      <c r="N106" s="52"/>
      <c r="O106" s="52"/>
      <c r="P106" s="52"/>
      <c r="Q106" s="52"/>
      <c r="R106" s="52"/>
      <c r="S106" s="52"/>
    </row>
    <row r="107" spans="2:19" ht="20.100000000000001" customHeight="1" x14ac:dyDescent="0.25">
      <c r="B107" s="52"/>
      <c r="C107" s="622" t="s">
        <v>61</v>
      </c>
      <c r="D107" s="622"/>
      <c r="E107" s="622"/>
      <c r="F107" s="622"/>
      <c r="G107" s="622"/>
      <c r="H107" s="622"/>
      <c r="I107" s="622"/>
      <c r="J107" s="622"/>
      <c r="K107" s="622"/>
      <c r="L107" s="622"/>
      <c r="M107" s="622"/>
      <c r="N107" s="622"/>
      <c r="O107" s="622"/>
      <c r="P107" s="622"/>
      <c r="Q107" s="622"/>
      <c r="R107" s="622"/>
      <c r="S107" s="52"/>
    </row>
    <row r="108" spans="2:19" ht="20.100000000000001" customHeight="1" x14ac:dyDescent="0.25">
      <c r="B108" s="52"/>
      <c r="C108" s="621" t="s">
        <v>837</v>
      </c>
      <c r="D108" s="621"/>
      <c r="E108" s="621"/>
      <c r="F108" s="621"/>
      <c r="G108" s="621"/>
      <c r="H108" s="621"/>
      <c r="I108" s="621"/>
      <c r="J108" s="621"/>
      <c r="K108" s="621"/>
      <c r="L108" s="621"/>
      <c r="M108" s="621"/>
      <c r="N108" s="621"/>
      <c r="O108" s="621"/>
      <c r="P108" s="621"/>
      <c r="Q108" s="621"/>
      <c r="R108" s="621"/>
      <c r="S108" s="52"/>
    </row>
    <row r="109" spans="2:19" ht="20.100000000000001" customHeight="1" x14ac:dyDescent="0.25">
      <c r="B109" s="52"/>
      <c r="C109" s="52"/>
      <c r="D109" s="52"/>
      <c r="E109" s="52"/>
      <c r="F109" s="52"/>
      <c r="G109" s="52"/>
      <c r="H109" s="52"/>
      <c r="I109" s="52"/>
      <c r="J109" s="52"/>
      <c r="K109" s="52"/>
      <c r="L109" s="52"/>
      <c r="M109" s="52"/>
      <c r="N109" s="52"/>
      <c r="O109" s="52"/>
      <c r="P109" s="52"/>
      <c r="Q109" s="52"/>
      <c r="R109" s="52"/>
      <c r="S109" s="52"/>
    </row>
    <row r="110" spans="2:19" ht="20.100000000000001" customHeight="1" x14ac:dyDescent="0.25">
      <c r="B110" s="52"/>
      <c r="C110" s="52"/>
      <c r="D110" s="154" t="s">
        <v>416</v>
      </c>
      <c r="E110" s="591" t="s">
        <v>895</v>
      </c>
      <c r="F110" s="591"/>
      <c r="G110" s="591"/>
      <c r="H110" s="591"/>
      <c r="I110" s="591"/>
      <c r="J110" s="591"/>
      <c r="K110" s="591"/>
      <c r="L110" s="591"/>
      <c r="M110" s="591"/>
      <c r="N110" s="155"/>
      <c r="O110" s="155"/>
      <c r="P110" s="617" t="s">
        <v>14</v>
      </c>
      <c r="Q110" s="617"/>
      <c r="R110" s="117" t="e" vm="13">
        <v>#VALUE!</v>
      </c>
      <c r="S110" s="52"/>
    </row>
    <row r="111" spans="2:19" ht="14.1" customHeight="1" x14ac:dyDescent="0.25">
      <c r="B111" s="52"/>
      <c r="C111" s="52"/>
      <c r="D111" s="166"/>
      <c r="E111" s="591"/>
      <c r="F111" s="591"/>
      <c r="G111" s="591"/>
      <c r="H111" s="591"/>
      <c r="I111" s="591"/>
      <c r="J111" s="591"/>
      <c r="K111" s="591"/>
      <c r="L111" s="591"/>
      <c r="M111" s="591"/>
      <c r="N111" s="155"/>
      <c r="O111" s="155"/>
      <c r="P111" s="155"/>
      <c r="Q111" s="155"/>
      <c r="R111" s="155"/>
      <c r="S111" s="52"/>
    </row>
    <row r="112" spans="2:19" ht="20.100000000000001" customHeight="1" x14ac:dyDescent="0.25">
      <c r="B112" s="52"/>
      <c r="C112" s="52"/>
      <c r="D112" s="160" t="s">
        <v>42</v>
      </c>
      <c r="E112" s="591" t="s">
        <v>62</v>
      </c>
      <c r="F112" s="591"/>
      <c r="G112" s="591"/>
      <c r="H112" s="591"/>
      <c r="I112" s="591"/>
      <c r="J112" s="591"/>
      <c r="K112" s="591"/>
      <c r="L112" s="591"/>
      <c r="M112" s="591"/>
      <c r="N112" s="155"/>
      <c r="O112" s="617" t="s">
        <v>504</v>
      </c>
      <c r="P112" s="617"/>
      <c r="Q112" s="617"/>
      <c r="R112" s="117" t="e" vm="13">
        <v>#VALUE!</v>
      </c>
      <c r="S112" s="52"/>
    </row>
    <row r="113" spans="2:19" ht="14.1" customHeight="1" x14ac:dyDescent="0.25">
      <c r="B113" s="52"/>
      <c r="C113" s="52"/>
      <c r="D113" s="167"/>
      <c r="E113" s="591"/>
      <c r="F113" s="591"/>
      <c r="G113" s="591"/>
      <c r="H113" s="591"/>
      <c r="I113" s="591"/>
      <c r="J113" s="591"/>
      <c r="K113" s="591"/>
      <c r="L113" s="591"/>
      <c r="M113" s="591"/>
      <c r="N113" s="155"/>
      <c r="O113" s="155"/>
      <c r="P113" s="155"/>
      <c r="Q113" s="155"/>
      <c r="R113" s="155"/>
      <c r="S113" s="52"/>
    </row>
    <row r="114" spans="2:19" ht="20.100000000000001" customHeight="1" x14ac:dyDescent="0.25">
      <c r="B114" s="52"/>
      <c r="C114" s="52"/>
      <c r="D114" s="163" t="s">
        <v>525</v>
      </c>
      <c r="E114" s="591" t="s">
        <v>838</v>
      </c>
      <c r="F114" s="591"/>
      <c r="G114" s="591"/>
      <c r="H114" s="591"/>
      <c r="I114" s="591"/>
      <c r="J114" s="591"/>
      <c r="K114" s="591"/>
      <c r="L114" s="591"/>
      <c r="M114" s="591"/>
      <c r="N114" s="155"/>
      <c r="O114" s="155"/>
      <c r="P114" s="155"/>
      <c r="Q114" s="155"/>
      <c r="R114" s="155"/>
      <c r="S114" s="52"/>
    </row>
    <row r="115" spans="2:19" ht="20.100000000000001" customHeight="1" x14ac:dyDescent="0.25">
      <c r="B115" s="52"/>
      <c r="C115" s="52"/>
      <c r="D115" s="162"/>
      <c r="E115" s="591"/>
      <c r="F115" s="591"/>
      <c r="G115" s="591"/>
      <c r="H115" s="591"/>
      <c r="I115" s="591"/>
      <c r="J115" s="591"/>
      <c r="K115" s="591"/>
      <c r="L115" s="591"/>
      <c r="M115" s="591"/>
      <c r="N115" s="155"/>
      <c r="O115" s="155"/>
      <c r="P115" s="155"/>
      <c r="Q115" s="155"/>
      <c r="R115" s="155"/>
      <c r="S115" s="52"/>
    </row>
    <row r="116" spans="2:19" ht="14.1" customHeight="1" x14ac:dyDescent="0.25">
      <c r="B116" s="52"/>
      <c r="C116" s="52"/>
      <c r="D116" s="162"/>
      <c r="E116" s="591"/>
      <c r="F116" s="591"/>
      <c r="G116" s="591"/>
      <c r="H116" s="591"/>
      <c r="I116" s="591"/>
      <c r="J116" s="591"/>
      <c r="K116" s="591"/>
      <c r="L116" s="591"/>
      <c r="M116" s="591"/>
      <c r="N116" s="155"/>
      <c r="O116" s="155"/>
      <c r="P116" s="155"/>
      <c r="Q116" s="155"/>
      <c r="R116" s="155"/>
      <c r="S116" s="52"/>
    </row>
    <row r="117" spans="2:19" ht="20.100000000000001" customHeight="1" x14ac:dyDescent="0.25">
      <c r="B117" s="52"/>
      <c r="C117" s="52"/>
      <c r="D117" s="149" t="s">
        <v>102</v>
      </c>
      <c r="E117" s="588" t="s">
        <v>415</v>
      </c>
      <c r="F117" s="588"/>
      <c r="G117" s="588"/>
      <c r="H117" s="588"/>
      <c r="I117" s="588"/>
      <c r="J117" s="588"/>
      <c r="K117" s="588"/>
      <c r="L117" s="588"/>
      <c r="M117" s="588"/>
      <c r="N117" s="52"/>
      <c r="O117" s="52"/>
      <c r="P117" s="52"/>
      <c r="Q117" s="52"/>
      <c r="R117" s="52"/>
      <c r="S117" s="52"/>
    </row>
    <row r="118" spans="2:19" ht="20.100000000000001" customHeight="1" x14ac:dyDescent="0.25">
      <c r="B118" s="52"/>
      <c r="C118" s="52"/>
      <c r="D118" s="52"/>
      <c r="E118" s="52"/>
      <c r="F118" s="52"/>
      <c r="G118" s="52"/>
      <c r="H118" s="52"/>
      <c r="I118" s="52"/>
      <c r="J118" s="52"/>
      <c r="K118" s="52"/>
      <c r="L118" s="52"/>
      <c r="M118" s="52"/>
      <c r="N118" s="52"/>
      <c r="O118" s="52"/>
      <c r="P118" s="52"/>
      <c r="Q118" s="52"/>
      <c r="R118" s="52"/>
      <c r="S118" s="52"/>
    </row>
    <row r="119" spans="2:19" ht="20.100000000000001" customHeight="1" x14ac:dyDescent="0.25">
      <c r="B119" s="52"/>
      <c r="C119" s="52"/>
      <c r="D119" s="52"/>
      <c r="E119" s="52"/>
      <c r="F119" s="52"/>
      <c r="G119" s="52"/>
      <c r="H119" s="52"/>
      <c r="I119" s="610" t="s">
        <v>50</v>
      </c>
      <c r="J119" s="610"/>
      <c r="K119" s="610"/>
      <c r="L119" s="610"/>
      <c r="M119" s="52"/>
      <c r="N119" s="52"/>
      <c r="O119" s="52"/>
      <c r="P119" s="52"/>
      <c r="Q119" s="52"/>
      <c r="R119" s="52"/>
      <c r="S119" s="52"/>
    </row>
    <row r="120" spans="2:19" ht="20.100000000000001" customHeight="1" x14ac:dyDescent="0.25">
      <c r="B120" s="52"/>
      <c r="C120" s="52"/>
      <c r="D120" s="52"/>
      <c r="E120" s="52"/>
      <c r="F120" s="52"/>
      <c r="G120" s="52"/>
      <c r="H120" s="52"/>
      <c r="I120" s="610"/>
      <c r="J120" s="610"/>
      <c r="K120" s="610"/>
      <c r="L120" s="610"/>
      <c r="M120" s="52"/>
      <c r="N120" s="52"/>
      <c r="O120" s="52"/>
      <c r="P120" s="52"/>
      <c r="Q120" s="52"/>
      <c r="R120" s="52"/>
      <c r="S120" s="52"/>
    </row>
    <row r="121" spans="2:19" ht="20.100000000000001" customHeight="1" x14ac:dyDescent="0.25">
      <c r="B121" s="52"/>
      <c r="C121" s="52"/>
      <c r="D121" s="52"/>
      <c r="E121" s="52"/>
      <c r="F121" s="52"/>
      <c r="G121" s="52"/>
      <c r="H121" s="52"/>
      <c r="I121" s="52"/>
      <c r="J121" s="52"/>
      <c r="K121" s="52"/>
      <c r="L121" s="52"/>
      <c r="M121" s="52"/>
      <c r="N121" s="52"/>
      <c r="O121" s="52"/>
      <c r="P121" s="52"/>
      <c r="Q121" s="52"/>
      <c r="R121" s="52"/>
      <c r="S121" s="52"/>
    </row>
    <row r="122" spans="2:19" ht="20.100000000000001" customHeight="1" x14ac:dyDescent="0.25">
      <c r="B122" s="52"/>
      <c r="C122" s="622" t="s">
        <v>63</v>
      </c>
      <c r="D122" s="622"/>
      <c r="E122" s="622"/>
      <c r="F122" s="622"/>
      <c r="G122" s="622"/>
      <c r="H122" s="622"/>
      <c r="I122" s="622"/>
      <c r="J122" s="622"/>
      <c r="K122" s="622"/>
      <c r="L122" s="622"/>
      <c r="M122" s="622"/>
      <c r="N122" s="622"/>
      <c r="O122" s="622"/>
      <c r="P122" s="622"/>
      <c r="Q122" s="622"/>
      <c r="R122" s="622"/>
      <c r="S122" s="52"/>
    </row>
    <row r="123" spans="2:19" ht="20.100000000000001" customHeight="1" x14ac:dyDescent="0.25">
      <c r="B123" s="52"/>
      <c r="C123" s="621" t="s">
        <v>505</v>
      </c>
      <c r="D123" s="621"/>
      <c r="E123" s="621"/>
      <c r="F123" s="621"/>
      <c r="G123" s="621"/>
      <c r="H123" s="621"/>
      <c r="I123" s="621"/>
      <c r="J123" s="621"/>
      <c r="K123" s="621"/>
      <c r="L123" s="621"/>
      <c r="M123" s="621"/>
      <c r="N123" s="621"/>
      <c r="O123" s="621"/>
      <c r="P123" s="621"/>
      <c r="Q123" s="621"/>
      <c r="R123" s="621"/>
      <c r="S123" s="52"/>
    </row>
    <row r="124" spans="2:19" ht="20.100000000000001" customHeight="1" x14ac:dyDescent="0.25">
      <c r="B124" s="52"/>
      <c r="C124" s="52"/>
      <c r="D124" s="52"/>
      <c r="E124" s="52"/>
      <c r="F124" s="52"/>
      <c r="G124" s="52"/>
      <c r="H124" s="52"/>
      <c r="I124" s="52"/>
      <c r="J124" s="52"/>
      <c r="K124" s="52"/>
      <c r="L124" s="52"/>
      <c r="M124" s="52"/>
      <c r="N124" s="52"/>
      <c r="O124" s="52"/>
      <c r="P124" s="52"/>
      <c r="Q124" s="52"/>
      <c r="R124" s="52"/>
      <c r="S124" s="52"/>
    </row>
    <row r="125" spans="2:19" ht="20.100000000000001" customHeight="1" x14ac:dyDescent="0.25">
      <c r="B125" s="52"/>
      <c r="C125" s="154"/>
      <c r="D125" s="154" t="s">
        <v>416</v>
      </c>
      <c r="E125" s="591" t="s">
        <v>64</v>
      </c>
      <c r="F125" s="591"/>
      <c r="G125" s="591"/>
      <c r="H125" s="591"/>
      <c r="I125" s="591"/>
      <c r="J125" s="591"/>
      <c r="K125" s="591"/>
      <c r="L125" s="591"/>
      <c r="M125" s="591"/>
      <c r="N125" s="54"/>
      <c r="O125" s="54"/>
      <c r="P125" s="54"/>
      <c r="Q125" s="54"/>
      <c r="R125" s="54"/>
      <c r="S125" s="52"/>
    </row>
    <row r="126" spans="2:19" ht="14.1" customHeight="1" x14ac:dyDescent="0.25">
      <c r="B126" s="52"/>
      <c r="C126" s="166"/>
      <c r="D126" s="166"/>
      <c r="E126" s="591"/>
      <c r="F126" s="591"/>
      <c r="G126" s="591"/>
      <c r="H126" s="591"/>
      <c r="I126" s="591"/>
      <c r="J126" s="591"/>
      <c r="K126" s="591"/>
      <c r="L126" s="591"/>
      <c r="M126" s="591"/>
      <c r="N126" s="54"/>
      <c r="O126" s="54"/>
      <c r="P126" s="54"/>
      <c r="Q126" s="54"/>
      <c r="R126" s="54"/>
      <c r="S126" s="52"/>
    </row>
    <row r="127" spans="2:19" ht="20.100000000000001" customHeight="1" x14ac:dyDescent="0.25">
      <c r="B127" s="52"/>
      <c r="C127" s="160"/>
      <c r="D127" s="160" t="s">
        <v>42</v>
      </c>
      <c r="E127" s="591" t="s">
        <v>65</v>
      </c>
      <c r="F127" s="591"/>
      <c r="G127" s="591"/>
      <c r="H127" s="591"/>
      <c r="I127" s="591"/>
      <c r="J127" s="591"/>
      <c r="K127" s="591"/>
      <c r="L127" s="591"/>
      <c r="M127" s="591"/>
      <c r="N127" s="54"/>
      <c r="O127" s="54"/>
      <c r="P127" s="54"/>
      <c r="Q127" s="54"/>
      <c r="R127" s="54"/>
      <c r="S127" s="52"/>
    </row>
    <row r="128" spans="2:19" ht="14.1" customHeight="1" x14ac:dyDescent="0.25">
      <c r="B128" s="52"/>
      <c r="C128" s="159"/>
      <c r="D128" s="159"/>
      <c r="E128" s="591"/>
      <c r="F128" s="591"/>
      <c r="G128" s="591"/>
      <c r="H128" s="591"/>
      <c r="I128" s="591"/>
      <c r="J128" s="591"/>
      <c r="K128" s="591"/>
      <c r="L128" s="591"/>
      <c r="M128" s="591"/>
      <c r="N128" s="54"/>
      <c r="O128" s="54"/>
      <c r="P128" s="54"/>
      <c r="Q128" s="54"/>
      <c r="R128" s="54"/>
      <c r="S128" s="52"/>
    </row>
    <row r="129" spans="2:19" ht="20.100000000000001" customHeight="1" x14ac:dyDescent="0.25">
      <c r="B129" s="52"/>
      <c r="C129" s="163"/>
      <c r="D129" s="163" t="s">
        <v>525</v>
      </c>
      <c r="E129" s="168" t="s">
        <v>66</v>
      </c>
      <c r="F129" s="168"/>
      <c r="G129" s="168"/>
      <c r="H129" s="168"/>
      <c r="I129" s="168"/>
      <c r="J129" s="168"/>
      <c r="K129" s="168"/>
      <c r="L129" s="168"/>
      <c r="M129" s="168"/>
      <c r="N129" s="54"/>
      <c r="O129" s="54"/>
      <c r="P129" s="54"/>
      <c r="Q129" s="54"/>
      <c r="R129" s="54"/>
      <c r="S129" s="52"/>
    </row>
    <row r="130" spans="2:19" ht="20.100000000000001" customHeight="1" x14ac:dyDescent="0.25">
      <c r="B130" s="52"/>
      <c r="C130" s="169"/>
      <c r="D130" s="169" t="s">
        <v>102</v>
      </c>
      <c r="E130" s="76" t="s">
        <v>896</v>
      </c>
      <c r="F130" s="76"/>
      <c r="G130" s="76"/>
      <c r="H130" s="76"/>
      <c r="I130" s="76"/>
      <c r="J130" s="76"/>
      <c r="K130" s="76"/>
      <c r="L130" s="76"/>
      <c r="M130" s="76"/>
      <c r="N130" s="54"/>
      <c r="O130" s="54"/>
      <c r="P130" s="54"/>
      <c r="Q130" s="54"/>
      <c r="R130" s="54"/>
      <c r="S130" s="52"/>
    </row>
    <row r="131" spans="2:19" ht="20.100000000000001" customHeight="1" x14ac:dyDescent="0.25">
      <c r="B131" s="52"/>
      <c r="C131" s="115"/>
      <c r="D131" s="54"/>
      <c r="E131" s="54"/>
      <c r="F131" s="54"/>
      <c r="G131" s="54"/>
      <c r="H131" s="54"/>
      <c r="I131" s="54"/>
      <c r="J131" s="54"/>
      <c r="K131" s="54"/>
      <c r="L131" s="54"/>
      <c r="M131" s="54"/>
      <c r="N131" s="54"/>
      <c r="O131" s="54"/>
      <c r="P131" s="54"/>
      <c r="Q131" s="54"/>
      <c r="R131" s="54"/>
      <c r="S131" s="52"/>
    </row>
    <row r="132" spans="2:19" ht="20.100000000000001" customHeight="1" x14ac:dyDescent="0.25">
      <c r="B132" s="52"/>
      <c r="C132" s="52"/>
      <c r="D132" s="52"/>
      <c r="E132" s="52"/>
      <c r="F132" s="52"/>
      <c r="G132" s="52"/>
      <c r="H132" s="52"/>
      <c r="I132" s="610" t="s">
        <v>50</v>
      </c>
      <c r="J132" s="610"/>
      <c r="K132" s="610"/>
      <c r="L132" s="610"/>
      <c r="M132" s="52"/>
      <c r="N132" s="52"/>
      <c r="O132" s="52"/>
      <c r="P132" s="52"/>
      <c r="Q132" s="52"/>
      <c r="R132" s="52"/>
      <c r="S132" s="52"/>
    </row>
    <row r="133" spans="2:19" ht="20.100000000000001" customHeight="1" x14ac:dyDescent="0.25">
      <c r="B133" s="52"/>
      <c r="C133" s="52"/>
      <c r="D133" s="52"/>
      <c r="E133" s="52"/>
      <c r="F133" s="52"/>
      <c r="G133" s="52"/>
      <c r="H133" s="52"/>
      <c r="I133" s="610"/>
      <c r="J133" s="610"/>
      <c r="K133" s="610"/>
      <c r="L133" s="610"/>
      <c r="M133" s="52"/>
      <c r="N133" s="52"/>
      <c r="O133" s="52"/>
      <c r="P133" s="52"/>
      <c r="Q133" s="52"/>
      <c r="R133" s="52"/>
      <c r="S133" s="52"/>
    </row>
    <row r="134" spans="2:19" ht="20.100000000000001" customHeight="1" x14ac:dyDescent="0.25">
      <c r="B134" s="52"/>
      <c r="C134" s="52"/>
      <c r="D134" s="52"/>
      <c r="E134" s="52"/>
      <c r="F134" s="52"/>
      <c r="G134" s="52"/>
      <c r="H134" s="52"/>
      <c r="I134" s="52"/>
      <c r="J134" s="52"/>
      <c r="K134" s="52"/>
      <c r="L134" s="52"/>
      <c r="M134" s="52"/>
      <c r="N134" s="52"/>
      <c r="O134" s="52"/>
      <c r="P134" s="52"/>
      <c r="Q134" s="52"/>
      <c r="R134" s="52"/>
      <c r="S134" s="52"/>
    </row>
    <row r="135" spans="2:19" ht="20.100000000000001" customHeight="1" x14ac:dyDescent="0.25">
      <c r="B135" s="52"/>
      <c r="C135" s="622" t="s">
        <v>67</v>
      </c>
      <c r="D135" s="622"/>
      <c r="E135" s="622"/>
      <c r="F135" s="622"/>
      <c r="G135" s="622"/>
      <c r="H135" s="622"/>
      <c r="I135" s="622"/>
      <c r="J135" s="622"/>
      <c r="K135" s="622"/>
      <c r="L135" s="622"/>
      <c r="M135" s="622"/>
      <c r="N135" s="622"/>
      <c r="O135" s="622"/>
      <c r="P135" s="622"/>
      <c r="Q135" s="622"/>
      <c r="R135" s="622"/>
      <c r="S135" s="52"/>
    </row>
    <row r="136" spans="2:19" ht="20.100000000000001" customHeight="1" x14ac:dyDescent="0.25">
      <c r="B136" s="52"/>
      <c r="C136" s="621" t="s">
        <v>839</v>
      </c>
      <c r="D136" s="621"/>
      <c r="E136" s="621"/>
      <c r="F136" s="621"/>
      <c r="G136" s="621"/>
      <c r="H136" s="621"/>
      <c r="I136" s="621"/>
      <c r="J136" s="621"/>
      <c r="K136" s="621"/>
      <c r="L136" s="621"/>
      <c r="M136" s="621"/>
      <c r="N136" s="621"/>
      <c r="O136" s="621"/>
      <c r="P136" s="621"/>
      <c r="Q136" s="621"/>
      <c r="R136" s="621"/>
      <c r="S136" s="52"/>
    </row>
    <row r="137" spans="2:19" ht="20.100000000000001" customHeight="1" x14ac:dyDescent="0.25">
      <c r="B137" s="52"/>
      <c r="C137" s="52"/>
      <c r="D137" s="52"/>
      <c r="E137" s="52"/>
      <c r="F137" s="52"/>
      <c r="G137" s="52"/>
      <c r="H137" s="52"/>
      <c r="I137" s="52"/>
      <c r="J137" s="52"/>
      <c r="K137" s="52"/>
      <c r="L137" s="52"/>
      <c r="M137" s="52"/>
      <c r="N137" s="170"/>
      <c r="O137" s="171"/>
      <c r="P137" s="171"/>
      <c r="Q137" s="171"/>
      <c r="R137" s="171"/>
      <c r="S137" s="52"/>
    </row>
    <row r="138" spans="2:19" ht="20.100000000000001" customHeight="1" x14ac:dyDescent="0.25">
      <c r="B138" s="52"/>
      <c r="C138" s="52"/>
      <c r="D138" s="145" t="s">
        <v>416</v>
      </c>
      <c r="E138" s="591" t="s">
        <v>68</v>
      </c>
      <c r="F138" s="591"/>
      <c r="G138" s="591"/>
      <c r="H138" s="591"/>
      <c r="I138" s="591"/>
      <c r="J138" s="591"/>
      <c r="K138" s="591"/>
      <c r="L138" s="591"/>
      <c r="M138" s="591"/>
      <c r="N138" s="54"/>
      <c r="O138" s="54"/>
      <c r="P138" s="619" t="s">
        <v>380</v>
      </c>
      <c r="Q138" s="619"/>
      <c r="R138" s="144" t="e" vm="14">
        <v>#VALUE!</v>
      </c>
      <c r="S138" s="52"/>
    </row>
    <row r="139" spans="2:19" ht="14.1" customHeight="1" x14ac:dyDescent="0.25">
      <c r="B139" s="52"/>
      <c r="C139" s="52"/>
      <c r="D139" s="145"/>
      <c r="E139" s="591"/>
      <c r="F139" s="591"/>
      <c r="G139" s="591"/>
      <c r="H139" s="591"/>
      <c r="I139" s="591"/>
      <c r="J139" s="591"/>
      <c r="K139" s="591"/>
      <c r="L139" s="591"/>
      <c r="M139" s="591"/>
      <c r="N139" s="54"/>
      <c r="O139" s="54"/>
      <c r="P139" s="54"/>
      <c r="Q139" s="54"/>
      <c r="R139" s="54"/>
      <c r="S139" s="52"/>
    </row>
    <row r="140" spans="2:19" ht="20.100000000000001" customHeight="1" x14ac:dyDescent="0.25">
      <c r="B140" s="52"/>
      <c r="C140" s="52"/>
      <c r="D140" s="147" t="s">
        <v>42</v>
      </c>
      <c r="E140" s="591" t="s">
        <v>69</v>
      </c>
      <c r="F140" s="591"/>
      <c r="G140" s="591"/>
      <c r="H140" s="591"/>
      <c r="I140" s="591"/>
      <c r="J140" s="591"/>
      <c r="K140" s="591"/>
      <c r="L140" s="591"/>
      <c r="M140" s="591"/>
      <c r="N140" s="54"/>
      <c r="O140" s="54"/>
      <c r="P140" s="54"/>
      <c r="Q140" s="54"/>
      <c r="R140" s="54"/>
      <c r="S140" s="52"/>
    </row>
    <row r="141" spans="2:19" ht="14.1" customHeight="1" x14ac:dyDescent="0.25">
      <c r="B141" s="52"/>
      <c r="C141" s="52"/>
      <c r="D141" s="147"/>
      <c r="E141" s="591"/>
      <c r="F141" s="591"/>
      <c r="G141" s="591"/>
      <c r="H141" s="591"/>
      <c r="I141" s="591"/>
      <c r="J141" s="591"/>
      <c r="K141" s="591"/>
      <c r="L141" s="591"/>
      <c r="M141" s="591"/>
      <c r="N141" s="54"/>
      <c r="O141" s="54"/>
      <c r="P141" s="54"/>
      <c r="Q141" s="54"/>
      <c r="R141" s="54"/>
      <c r="S141" s="52"/>
    </row>
    <row r="142" spans="2:19" ht="20.100000000000001" customHeight="1" x14ac:dyDescent="0.25">
      <c r="B142" s="52"/>
      <c r="C142" s="52"/>
      <c r="D142" s="148" t="s">
        <v>525</v>
      </c>
      <c r="E142" s="76" t="s">
        <v>70</v>
      </c>
      <c r="F142" s="54"/>
      <c r="G142" s="54"/>
      <c r="H142" s="54"/>
      <c r="I142" s="54"/>
      <c r="J142" s="54"/>
      <c r="K142" s="54"/>
      <c r="L142" s="54"/>
      <c r="M142" s="54"/>
      <c r="N142" s="54"/>
      <c r="O142" s="54"/>
      <c r="P142" s="54"/>
      <c r="Q142" s="54"/>
      <c r="R142" s="54"/>
      <c r="S142" s="52"/>
    </row>
    <row r="143" spans="2:19" ht="20.100000000000001" customHeight="1" x14ac:dyDescent="0.25">
      <c r="B143" s="52"/>
      <c r="C143" s="52"/>
      <c r="D143" s="149" t="s">
        <v>102</v>
      </c>
      <c r="E143" s="76" t="s">
        <v>896</v>
      </c>
      <c r="F143" s="54"/>
      <c r="G143" s="54"/>
      <c r="H143" s="54"/>
      <c r="I143" s="54"/>
      <c r="J143" s="54"/>
      <c r="K143" s="54"/>
      <c r="L143" s="54"/>
      <c r="M143" s="54"/>
      <c r="N143" s="54"/>
      <c r="O143" s="54"/>
      <c r="P143" s="54"/>
      <c r="Q143" s="54"/>
      <c r="R143" s="54"/>
      <c r="S143" s="52"/>
    </row>
    <row r="144" spans="2:19" ht="20.100000000000001" customHeight="1" x14ac:dyDescent="0.25">
      <c r="B144" s="52"/>
      <c r="C144" s="52"/>
      <c r="D144" s="52"/>
      <c r="E144" s="52"/>
      <c r="F144" s="52"/>
      <c r="G144" s="52"/>
      <c r="H144" s="52"/>
      <c r="I144" s="610" t="s">
        <v>50</v>
      </c>
      <c r="J144" s="610"/>
      <c r="K144" s="610"/>
      <c r="L144" s="610"/>
      <c r="M144" s="52"/>
      <c r="N144" s="52"/>
      <c r="O144" s="52"/>
      <c r="P144" s="52"/>
      <c r="Q144" s="52"/>
      <c r="R144" s="52"/>
      <c r="S144" s="52"/>
    </row>
    <row r="145" spans="2:19" ht="20.100000000000001" customHeight="1" x14ac:dyDescent="0.25">
      <c r="B145" s="52"/>
      <c r="C145" s="52"/>
      <c r="D145" s="52"/>
      <c r="E145" s="52"/>
      <c r="F145" s="52"/>
      <c r="G145" s="52"/>
      <c r="H145" s="52"/>
      <c r="I145" s="610"/>
      <c r="J145" s="610"/>
      <c r="K145" s="610"/>
      <c r="L145" s="610"/>
      <c r="M145" s="52"/>
      <c r="N145" s="52"/>
      <c r="O145" s="52"/>
      <c r="P145" s="52"/>
      <c r="Q145" s="52"/>
      <c r="R145" s="52"/>
      <c r="S145" s="52"/>
    </row>
    <row r="146" spans="2:19" ht="20.100000000000001" customHeight="1" x14ac:dyDescent="0.25">
      <c r="B146" s="52"/>
      <c r="C146" s="52"/>
      <c r="D146" s="52"/>
      <c r="E146" s="52"/>
      <c r="F146" s="52"/>
      <c r="G146" s="52"/>
      <c r="H146" s="52"/>
      <c r="I146" s="52"/>
      <c r="J146" s="52"/>
      <c r="K146" s="52"/>
      <c r="L146" s="52"/>
      <c r="M146" s="52"/>
      <c r="N146" s="52"/>
      <c r="O146" s="52"/>
      <c r="P146" s="52"/>
      <c r="Q146" s="52"/>
      <c r="R146" s="52"/>
      <c r="S146" s="52"/>
    </row>
    <row r="147" spans="2:19" ht="20.100000000000001" customHeight="1" x14ac:dyDescent="0.25">
      <c r="B147" s="52"/>
      <c r="C147" s="52"/>
      <c r="D147" s="52"/>
      <c r="E147" s="52"/>
      <c r="F147" s="52"/>
      <c r="G147" s="52"/>
      <c r="H147" s="52"/>
      <c r="I147" s="52"/>
      <c r="J147" s="52"/>
      <c r="K147" s="52"/>
      <c r="L147" s="52"/>
      <c r="M147" s="52"/>
      <c r="N147" s="52"/>
      <c r="O147" s="52"/>
      <c r="P147" s="52"/>
      <c r="Q147" s="52"/>
      <c r="R147" s="52"/>
      <c r="S147" s="52"/>
    </row>
    <row r="148" spans="2:19" ht="39.9" customHeight="1" x14ac:dyDescent="0.25">
      <c r="B148" s="52"/>
      <c r="C148" s="615" t="s">
        <v>71</v>
      </c>
      <c r="D148" s="615"/>
      <c r="E148" s="615"/>
      <c r="F148" s="615"/>
      <c r="G148" s="615"/>
      <c r="H148" s="615"/>
      <c r="I148" s="615"/>
      <c r="J148" s="615"/>
      <c r="K148" s="615"/>
      <c r="L148" s="615"/>
      <c r="M148" s="615"/>
      <c r="N148" s="615"/>
      <c r="O148" s="615"/>
      <c r="P148" s="615"/>
      <c r="Q148" s="615"/>
      <c r="R148" s="52"/>
      <c r="S148" s="52"/>
    </row>
    <row r="149" spans="2:19" ht="20.100000000000001" customHeight="1" x14ac:dyDescent="0.25">
      <c r="B149" s="52"/>
      <c r="C149" s="172"/>
      <c r="D149" s="172"/>
      <c r="E149" s="172"/>
      <c r="F149" s="172"/>
      <c r="G149" s="172"/>
      <c r="H149" s="172"/>
      <c r="I149" s="172"/>
      <c r="J149" s="172"/>
      <c r="K149" s="172"/>
      <c r="L149" s="172"/>
      <c r="M149" s="172"/>
      <c r="N149" s="172"/>
      <c r="O149" s="172"/>
      <c r="P149" s="172"/>
      <c r="Q149" s="172"/>
      <c r="R149" s="52"/>
      <c r="S149" s="52"/>
    </row>
    <row r="150" spans="2:19" ht="20.100000000000001" customHeight="1" x14ac:dyDescent="0.25">
      <c r="B150" s="52"/>
      <c r="C150" s="622" t="s">
        <v>911</v>
      </c>
      <c r="D150" s="622"/>
      <c r="E150" s="622"/>
      <c r="F150" s="622"/>
      <c r="G150" s="622"/>
      <c r="H150" s="622"/>
      <c r="I150" s="622"/>
      <c r="J150" s="622"/>
      <c r="K150" s="622"/>
      <c r="L150" s="622"/>
      <c r="M150" s="622"/>
      <c r="N150" s="622"/>
      <c r="O150" s="622"/>
      <c r="P150" s="622"/>
      <c r="Q150" s="622"/>
      <c r="R150" s="622"/>
      <c r="S150" s="52"/>
    </row>
    <row r="151" spans="2:19" ht="20.100000000000001" customHeight="1" x14ac:dyDescent="0.25">
      <c r="B151" s="52"/>
      <c r="C151" s="143" t="s">
        <v>897</v>
      </c>
      <c r="D151" s="143"/>
      <c r="E151" s="143"/>
      <c r="F151" s="143"/>
      <c r="G151" s="143"/>
      <c r="H151" s="143"/>
      <c r="I151" s="143"/>
      <c r="J151" s="143"/>
      <c r="K151" s="143"/>
      <c r="L151" s="143"/>
      <c r="M151" s="143"/>
      <c r="N151" s="143"/>
      <c r="O151" s="143"/>
      <c r="P151" s="143"/>
      <c r="Q151" s="143"/>
      <c r="R151" s="143"/>
      <c r="S151" s="52"/>
    </row>
    <row r="152" spans="2:19" ht="20.100000000000001" customHeight="1" x14ac:dyDescent="0.25">
      <c r="B152" s="52"/>
      <c r="C152" s="52"/>
      <c r="D152" s="52"/>
      <c r="E152" s="52"/>
      <c r="F152" s="52"/>
      <c r="G152" s="52"/>
      <c r="H152" s="52"/>
      <c r="I152" s="52"/>
      <c r="J152" s="52"/>
      <c r="K152" s="52"/>
      <c r="L152" s="52"/>
      <c r="M152" s="52"/>
      <c r="N152" s="52"/>
      <c r="O152" s="52"/>
      <c r="P152" s="52"/>
      <c r="Q152" s="52"/>
      <c r="R152" s="52"/>
      <c r="S152" s="52"/>
    </row>
    <row r="153" spans="2:19" ht="20.100000000000001" customHeight="1" x14ac:dyDescent="0.25">
      <c r="B153" s="52"/>
      <c r="C153" s="52"/>
      <c r="D153" s="145" t="s">
        <v>416</v>
      </c>
      <c r="E153" s="76" t="s">
        <v>72</v>
      </c>
      <c r="F153" s="155"/>
      <c r="G153" s="155"/>
      <c r="H153" s="155"/>
      <c r="I153" s="155"/>
      <c r="J153" s="155"/>
      <c r="K153" s="155"/>
      <c r="L153" s="155"/>
      <c r="M153" s="155"/>
      <c r="N153" s="52"/>
      <c r="O153" s="52"/>
      <c r="P153" s="619" t="s">
        <v>308</v>
      </c>
      <c r="Q153" s="619"/>
      <c r="R153" s="144" t="e" vm="14">
        <v>#VALUE!</v>
      </c>
      <c r="S153" s="52"/>
    </row>
    <row r="154" spans="2:19" ht="20.100000000000001" customHeight="1" x14ac:dyDescent="0.25">
      <c r="B154" s="52"/>
      <c r="C154" s="52"/>
      <c r="D154" s="147" t="s">
        <v>42</v>
      </c>
      <c r="E154" s="76" t="s">
        <v>73</v>
      </c>
      <c r="F154" s="155"/>
      <c r="G154" s="155"/>
      <c r="H154" s="155"/>
      <c r="I154" s="155"/>
      <c r="J154" s="155"/>
      <c r="K154" s="155"/>
      <c r="L154" s="155"/>
      <c r="M154" s="155"/>
      <c r="N154" s="155"/>
      <c r="O154" s="155"/>
      <c r="P154" s="155"/>
      <c r="Q154" s="155"/>
      <c r="R154" s="155"/>
      <c r="S154" s="52"/>
    </row>
    <row r="155" spans="2:19" ht="20.100000000000001" customHeight="1" x14ac:dyDescent="0.25">
      <c r="B155" s="52"/>
      <c r="C155" s="52"/>
      <c r="D155" s="148" t="s">
        <v>525</v>
      </c>
      <c r="E155" s="76" t="s">
        <v>74</v>
      </c>
      <c r="F155" s="155"/>
      <c r="G155" s="155"/>
      <c r="H155" s="155"/>
      <c r="I155" s="155"/>
      <c r="J155" s="155"/>
      <c r="K155" s="155"/>
      <c r="L155" s="155"/>
      <c r="M155" s="155"/>
      <c r="N155" s="155"/>
      <c r="O155" s="155"/>
      <c r="P155" s="619" t="s">
        <v>380</v>
      </c>
      <c r="Q155" s="619"/>
      <c r="R155" s="144" t="e" vm="14">
        <v>#VALUE!</v>
      </c>
      <c r="S155" s="52"/>
    </row>
    <row r="156" spans="2:19" ht="20.100000000000001" customHeight="1" x14ac:dyDescent="0.25">
      <c r="B156" s="52"/>
      <c r="C156" s="52"/>
      <c r="D156" s="149" t="s">
        <v>102</v>
      </c>
      <c r="E156" s="76" t="s">
        <v>415</v>
      </c>
      <c r="F156" s="52"/>
      <c r="G156" s="52"/>
      <c r="H156" s="52"/>
      <c r="I156" s="52"/>
      <c r="J156" s="52"/>
      <c r="K156" s="52"/>
      <c r="L156" s="52"/>
      <c r="M156" s="52"/>
      <c r="N156" s="52"/>
      <c r="O156" s="52"/>
      <c r="P156" s="52"/>
      <c r="Q156" s="52"/>
      <c r="R156" s="52"/>
      <c r="S156" s="52"/>
    </row>
    <row r="157" spans="2:19" ht="20.100000000000001" customHeight="1" x14ac:dyDescent="0.25">
      <c r="B157" s="52"/>
      <c r="C157" s="52"/>
      <c r="D157" s="173" t="s">
        <v>104</v>
      </c>
      <c r="E157" s="76" t="s">
        <v>76</v>
      </c>
      <c r="F157" s="52"/>
      <c r="G157" s="52"/>
      <c r="H157" s="52"/>
      <c r="I157" s="52"/>
      <c r="J157" s="52"/>
      <c r="K157" s="52"/>
      <c r="L157" s="52"/>
      <c r="M157" s="52"/>
      <c r="N157" s="52"/>
      <c r="O157" s="52"/>
      <c r="P157" s="52"/>
      <c r="Q157" s="52"/>
      <c r="R157" s="52"/>
      <c r="S157" s="52"/>
    </row>
    <row r="158" spans="2:19" ht="20.100000000000001" customHeight="1" x14ac:dyDescent="0.25">
      <c r="B158" s="52"/>
      <c r="C158" s="52"/>
      <c r="D158" s="52"/>
      <c r="E158" s="52"/>
      <c r="F158" s="52"/>
      <c r="G158" s="52"/>
      <c r="H158" s="52"/>
      <c r="I158" s="610" t="s">
        <v>50</v>
      </c>
      <c r="J158" s="610"/>
      <c r="K158" s="610"/>
      <c r="L158" s="610"/>
      <c r="M158" s="52"/>
      <c r="N158" s="52"/>
      <c r="O158" s="52"/>
      <c r="P158" s="52"/>
      <c r="Q158" s="52"/>
      <c r="R158" s="52"/>
      <c r="S158" s="52"/>
    </row>
    <row r="159" spans="2:19" ht="20.100000000000001" customHeight="1" x14ac:dyDescent="0.25">
      <c r="B159" s="52"/>
      <c r="C159" s="52"/>
      <c r="D159" s="52"/>
      <c r="E159" s="52"/>
      <c r="F159" s="52"/>
      <c r="G159" s="52"/>
      <c r="H159" s="52"/>
      <c r="I159" s="610"/>
      <c r="J159" s="610"/>
      <c r="K159" s="610"/>
      <c r="L159" s="610"/>
      <c r="M159" s="52"/>
      <c r="N159" s="52"/>
      <c r="O159" s="52"/>
      <c r="P159" s="52"/>
      <c r="Q159" s="52"/>
      <c r="R159" s="52"/>
      <c r="S159" s="52"/>
    </row>
    <row r="160" spans="2:19" ht="20.100000000000001" customHeight="1" x14ac:dyDescent="0.25">
      <c r="B160" s="52"/>
      <c r="C160" s="52"/>
      <c r="D160" s="52"/>
      <c r="E160" s="52"/>
      <c r="F160" s="52"/>
      <c r="G160" s="52"/>
      <c r="H160" s="52"/>
      <c r="I160" s="52"/>
      <c r="J160" s="52"/>
      <c r="K160" s="52"/>
      <c r="L160" s="52"/>
      <c r="M160" s="52"/>
      <c r="N160" s="52"/>
      <c r="O160" s="52"/>
      <c r="P160" s="52"/>
      <c r="Q160" s="52"/>
      <c r="R160" s="52"/>
      <c r="S160" s="52"/>
    </row>
    <row r="161" spans="2:19" ht="20.100000000000001" customHeight="1" x14ac:dyDescent="0.25"/>
    <row r="162" spans="2:19" ht="39.9" customHeight="1" x14ac:dyDescent="0.25">
      <c r="B162" s="111"/>
      <c r="C162" s="113" t="s">
        <v>77</v>
      </c>
      <c r="D162" s="113"/>
      <c r="E162" s="113"/>
      <c r="F162" s="113"/>
      <c r="G162" s="113"/>
      <c r="H162" s="113"/>
      <c r="I162" s="113"/>
      <c r="J162" s="113"/>
      <c r="K162" s="113"/>
      <c r="L162" s="113"/>
      <c r="M162" s="113"/>
      <c r="N162" s="113"/>
      <c r="O162" s="113"/>
      <c r="P162" s="113"/>
      <c r="Q162" s="113"/>
      <c r="R162" s="113"/>
      <c r="S162" s="113"/>
    </row>
    <row r="163" spans="2:19" ht="20.100000000000001" customHeight="1" x14ac:dyDescent="0.25">
      <c r="B163" s="52"/>
      <c r="C163" s="52"/>
      <c r="D163" s="52"/>
      <c r="E163" s="52"/>
      <c r="F163" s="52"/>
      <c r="G163" s="52"/>
      <c r="H163" s="52"/>
      <c r="I163" s="52"/>
      <c r="J163" s="52"/>
      <c r="K163" s="52"/>
      <c r="L163" s="52"/>
      <c r="M163" s="52"/>
      <c r="N163" s="52"/>
      <c r="O163" s="52"/>
      <c r="P163" s="52"/>
      <c r="Q163" s="52"/>
      <c r="R163" s="52"/>
      <c r="S163" s="52"/>
    </row>
    <row r="164" spans="2:19" ht="20.100000000000001" customHeight="1" x14ac:dyDescent="0.25">
      <c r="B164" s="52"/>
      <c r="C164" s="174" t="s">
        <v>78</v>
      </c>
      <c r="D164" s="174"/>
      <c r="E164" s="174"/>
      <c r="F164" s="174"/>
      <c r="G164" s="174"/>
      <c r="H164" s="174"/>
      <c r="I164" s="174"/>
      <c r="J164" s="174"/>
      <c r="K164" s="174"/>
      <c r="L164" s="174"/>
      <c r="M164" s="174"/>
      <c r="N164" s="174"/>
      <c r="O164" s="174"/>
      <c r="P164" s="174"/>
      <c r="Q164" s="174"/>
      <c r="R164" s="174"/>
      <c r="S164" s="52"/>
    </row>
    <row r="165" spans="2:19" ht="20.100000000000001" customHeight="1" x14ac:dyDescent="0.3">
      <c r="B165" s="52"/>
      <c r="C165" s="143" t="s">
        <v>508</v>
      </c>
      <c r="D165" s="175"/>
      <c r="E165" s="175"/>
      <c r="F165" s="175"/>
      <c r="G165" s="175"/>
      <c r="H165" s="175"/>
      <c r="I165" s="175"/>
      <c r="J165" s="175"/>
      <c r="K165" s="175"/>
      <c r="L165" s="175"/>
      <c r="M165" s="175"/>
      <c r="N165" s="175"/>
      <c r="O165" s="175"/>
      <c r="P165" s="175"/>
      <c r="Q165" s="175"/>
      <c r="R165" s="175"/>
      <c r="S165" s="52"/>
    </row>
    <row r="166" spans="2:19" ht="20.100000000000001" customHeight="1" x14ac:dyDescent="0.25">
      <c r="B166" s="52"/>
      <c r="C166" s="52"/>
      <c r="D166" s="52"/>
      <c r="E166" s="52"/>
      <c r="F166" s="52"/>
      <c r="G166" s="52"/>
      <c r="H166" s="52"/>
      <c r="I166" s="52"/>
      <c r="J166" s="52"/>
      <c r="K166" s="52"/>
      <c r="L166" s="52"/>
      <c r="M166" s="52"/>
      <c r="N166" s="52"/>
      <c r="O166" s="52"/>
      <c r="P166" s="52"/>
      <c r="Q166" s="52"/>
      <c r="R166" s="52"/>
      <c r="S166" s="52"/>
    </row>
    <row r="167" spans="2:19" ht="20.100000000000001" customHeight="1" x14ac:dyDescent="0.25">
      <c r="B167" s="52"/>
      <c r="C167" s="52"/>
      <c r="D167" s="145" t="s">
        <v>416</v>
      </c>
      <c r="E167" s="584" t="s">
        <v>79</v>
      </c>
      <c r="F167" s="584"/>
      <c r="G167" s="584"/>
      <c r="H167" s="584"/>
      <c r="I167" s="584"/>
      <c r="J167" s="584"/>
      <c r="K167" s="584"/>
      <c r="L167" s="584"/>
      <c r="M167" s="584"/>
      <c r="N167" s="155"/>
      <c r="O167" s="155"/>
      <c r="P167" s="617" t="s">
        <v>21</v>
      </c>
      <c r="Q167" s="617"/>
      <c r="R167" s="117" t="e" vm="13">
        <v>#VALUE!</v>
      </c>
      <c r="S167" s="52"/>
    </row>
    <row r="168" spans="2:19" ht="14.1" customHeight="1" x14ac:dyDescent="0.25">
      <c r="B168" s="52"/>
      <c r="C168" s="52"/>
      <c r="D168" s="153"/>
      <c r="E168" s="584"/>
      <c r="F168" s="584"/>
      <c r="G168" s="584"/>
      <c r="H168" s="584"/>
      <c r="I168" s="584"/>
      <c r="J168" s="584"/>
      <c r="K168" s="584"/>
      <c r="L168" s="584"/>
      <c r="M168" s="584"/>
      <c r="N168" s="155"/>
      <c r="O168" s="155"/>
      <c r="P168" s="155"/>
      <c r="Q168" s="155"/>
      <c r="R168" s="155"/>
      <c r="S168" s="52"/>
    </row>
    <row r="169" spans="2:19" ht="20.100000000000001" customHeight="1" x14ac:dyDescent="0.25">
      <c r="B169" s="52"/>
      <c r="C169" s="52"/>
      <c r="D169" s="147" t="s">
        <v>42</v>
      </c>
      <c r="E169" s="584" t="s">
        <v>898</v>
      </c>
      <c r="F169" s="584"/>
      <c r="G169" s="584"/>
      <c r="H169" s="584"/>
      <c r="I169" s="584"/>
      <c r="J169" s="584"/>
      <c r="K169" s="584"/>
      <c r="L169" s="584"/>
      <c r="M169" s="584"/>
      <c r="N169" s="155"/>
      <c r="O169" s="155"/>
      <c r="P169" s="618" t="s">
        <v>325</v>
      </c>
      <c r="Q169" s="618"/>
      <c r="R169" s="117" t="e" vm="13">
        <v>#VALUE!</v>
      </c>
      <c r="S169" s="52"/>
    </row>
    <row r="170" spans="2:19" ht="14.1" customHeight="1" x14ac:dyDescent="0.25">
      <c r="B170" s="52"/>
      <c r="C170" s="52"/>
      <c r="D170" s="176"/>
      <c r="E170" s="584"/>
      <c r="F170" s="584"/>
      <c r="G170" s="584"/>
      <c r="H170" s="584"/>
      <c r="I170" s="584"/>
      <c r="J170" s="584"/>
      <c r="K170" s="584"/>
      <c r="L170" s="584"/>
      <c r="M170" s="584"/>
      <c r="N170" s="155"/>
      <c r="O170" s="155"/>
      <c r="P170" s="155"/>
      <c r="Q170" s="155"/>
      <c r="R170" s="155"/>
      <c r="S170" s="52"/>
    </row>
    <row r="171" spans="2:19" ht="20.100000000000001" customHeight="1" x14ac:dyDescent="0.25">
      <c r="B171" s="52"/>
      <c r="C171" s="52"/>
      <c r="D171" s="148" t="s">
        <v>525</v>
      </c>
      <c r="E171" s="584" t="s">
        <v>80</v>
      </c>
      <c r="F171" s="584"/>
      <c r="G171" s="584"/>
      <c r="H171" s="584"/>
      <c r="I171" s="584"/>
      <c r="J171" s="584"/>
      <c r="K171" s="584"/>
      <c r="L171" s="584"/>
      <c r="M171" s="584"/>
      <c r="N171" s="155"/>
      <c r="O171" s="155"/>
      <c r="P171" s="155"/>
      <c r="Q171" s="155"/>
      <c r="R171" s="155"/>
      <c r="S171" s="52"/>
    </row>
    <row r="172" spans="2:19" ht="14.1" customHeight="1" x14ac:dyDescent="0.25">
      <c r="B172" s="52"/>
      <c r="C172" s="52"/>
      <c r="D172" s="162"/>
      <c r="E172" s="584"/>
      <c r="F172" s="584"/>
      <c r="G172" s="584"/>
      <c r="H172" s="584"/>
      <c r="I172" s="584"/>
      <c r="J172" s="584"/>
      <c r="K172" s="584"/>
      <c r="L172" s="584"/>
      <c r="M172" s="584"/>
      <c r="N172" s="155"/>
      <c r="O172" s="155"/>
      <c r="P172" s="155"/>
      <c r="Q172" s="155"/>
      <c r="R172" s="155"/>
      <c r="S172" s="52"/>
    </row>
    <row r="173" spans="2:19" ht="20.100000000000001" customHeight="1" x14ac:dyDescent="0.25">
      <c r="B173" s="52"/>
      <c r="C173" s="52"/>
      <c r="D173" s="149" t="s">
        <v>102</v>
      </c>
      <c r="E173" s="72" t="s">
        <v>896</v>
      </c>
      <c r="F173" s="72"/>
      <c r="G173" s="72"/>
      <c r="H173" s="72"/>
      <c r="I173" s="72"/>
      <c r="J173" s="72"/>
      <c r="K173" s="72"/>
      <c r="L173" s="72"/>
      <c r="M173" s="52"/>
      <c r="N173" s="52"/>
      <c r="O173" s="52"/>
      <c r="P173" s="52"/>
      <c r="Q173" s="52"/>
      <c r="R173" s="52"/>
      <c r="S173" s="52"/>
    </row>
    <row r="174" spans="2:19" ht="20.100000000000001" customHeight="1" x14ac:dyDescent="0.25">
      <c r="B174" s="52"/>
      <c r="C174" s="177"/>
      <c r="D174" s="52"/>
      <c r="E174" s="52"/>
      <c r="F174" s="52"/>
      <c r="G174" s="52"/>
      <c r="H174" s="52"/>
      <c r="I174" s="610" t="s">
        <v>50</v>
      </c>
      <c r="J174" s="610"/>
      <c r="K174" s="610"/>
      <c r="L174" s="610"/>
      <c r="M174" s="52"/>
      <c r="N174" s="52"/>
      <c r="O174" s="52"/>
      <c r="P174" s="52"/>
      <c r="Q174" s="52"/>
      <c r="R174" s="52"/>
      <c r="S174" s="52"/>
    </row>
    <row r="175" spans="2:19" ht="20.100000000000001" customHeight="1" x14ac:dyDescent="0.25">
      <c r="B175" s="52"/>
      <c r="C175" s="52"/>
      <c r="D175" s="52"/>
      <c r="E175" s="52"/>
      <c r="F175" s="52"/>
      <c r="G175" s="52"/>
      <c r="H175" s="52"/>
      <c r="I175" s="610"/>
      <c r="J175" s="610"/>
      <c r="K175" s="610"/>
      <c r="L175" s="610"/>
      <c r="M175" s="52"/>
      <c r="N175" s="52"/>
      <c r="O175" s="52"/>
      <c r="P175" s="52"/>
      <c r="Q175" s="52"/>
      <c r="R175" s="52"/>
      <c r="S175" s="52"/>
    </row>
    <row r="176" spans="2:19" ht="20.100000000000001" customHeight="1" x14ac:dyDescent="0.25">
      <c r="B176" s="52"/>
      <c r="C176" s="52"/>
      <c r="D176" s="52"/>
      <c r="E176" s="52"/>
      <c r="F176" s="52"/>
      <c r="G176" s="52"/>
      <c r="H176" s="52"/>
      <c r="I176" s="52"/>
      <c r="J176" s="52"/>
      <c r="K176" s="52"/>
      <c r="L176" s="52"/>
      <c r="M176" s="52"/>
      <c r="N176" s="52"/>
      <c r="O176" s="52"/>
      <c r="P176" s="52"/>
      <c r="Q176" s="52"/>
      <c r="R176" s="52"/>
      <c r="S176" s="52"/>
    </row>
    <row r="177" spans="2:19" ht="20.100000000000001" customHeight="1" x14ac:dyDescent="0.25">
      <c r="B177" s="52"/>
      <c r="C177" s="622" t="s">
        <v>81</v>
      </c>
      <c r="D177" s="622"/>
      <c r="E177" s="622"/>
      <c r="F177" s="622"/>
      <c r="G177" s="622"/>
      <c r="H177" s="622"/>
      <c r="I177" s="622"/>
      <c r="J177" s="622"/>
      <c r="K177" s="622"/>
      <c r="L177" s="622"/>
      <c r="M177" s="622"/>
      <c r="N177" s="622"/>
      <c r="O177" s="622"/>
      <c r="P177" s="622"/>
      <c r="Q177" s="622"/>
      <c r="R177" s="622"/>
      <c r="S177" s="52"/>
    </row>
    <row r="178" spans="2:19" ht="20.100000000000001" customHeight="1" x14ac:dyDescent="0.25">
      <c r="B178" s="52"/>
      <c r="C178" s="616" t="s">
        <v>840</v>
      </c>
      <c r="D178" s="616"/>
      <c r="E178" s="616"/>
      <c r="F178" s="616"/>
      <c r="G178" s="616"/>
      <c r="H178" s="616"/>
      <c r="I178" s="616"/>
      <c r="J178" s="616"/>
      <c r="K178" s="616"/>
      <c r="L178" s="616"/>
      <c r="M178" s="616"/>
      <c r="N178" s="616"/>
      <c r="O178" s="616"/>
      <c r="P178" s="143"/>
      <c r="Q178" s="143"/>
      <c r="R178" s="143"/>
      <c r="S178" s="52"/>
    </row>
    <row r="179" spans="2:19" ht="20.100000000000001" customHeight="1" x14ac:dyDescent="0.25">
      <c r="B179" s="52"/>
      <c r="C179" s="616"/>
      <c r="D179" s="616"/>
      <c r="E179" s="616"/>
      <c r="F179" s="616"/>
      <c r="G179" s="616"/>
      <c r="H179" s="616"/>
      <c r="I179" s="616"/>
      <c r="J179" s="616"/>
      <c r="K179" s="616"/>
      <c r="L179" s="616"/>
      <c r="M179" s="616"/>
      <c r="N179" s="616"/>
      <c r="O179" s="616"/>
      <c r="P179" s="143"/>
      <c r="Q179" s="143"/>
      <c r="R179" s="143"/>
      <c r="S179" s="52"/>
    </row>
    <row r="180" spans="2:19" ht="20.100000000000001" customHeight="1" x14ac:dyDescent="0.25">
      <c r="B180" s="52"/>
      <c r="C180" s="52"/>
      <c r="D180" s="52"/>
      <c r="E180" s="52"/>
      <c r="F180" s="52"/>
      <c r="G180" s="52"/>
      <c r="H180" s="52"/>
      <c r="I180" s="52"/>
      <c r="J180" s="52"/>
      <c r="K180" s="52"/>
      <c r="L180" s="52"/>
      <c r="M180" s="52"/>
      <c r="N180" s="52"/>
      <c r="O180" s="52"/>
      <c r="P180" s="52"/>
      <c r="Q180" s="52"/>
      <c r="R180" s="52"/>
      <c r="S180" s="52"/>
    </row>
    <row r="181" spans="2:19" ht="20.100000000000001" customHeight="1" x14ac:dyDescent="0.25">
      <c r="B181" s="52"/>
      <c r="C181" s="52"/>
      <c r="D181" s="145" t="s">
        <v>416</v>
      </c>
      <c r="E181" s="584" t="s">
        <v>82</v>
      </c>
      <c r="F181" s="584"/>
      <c r="G181" s="584"/>
      <c r="H181" s="584"/>
      <c r="I181" s="584"/>
      <c r="J181" s="584"/>
      <c r="K181" s="584"/>
      <c r="L181" s="584"/>
      <c r="M181" s="584"/>
      <c r="N181" s="54"/>
      <c r="O181" s="54"/>
      <c r="P181" s="617" t="s">
        <v>509</v>
      </c>
      <c r="Q181" s="617"/>
      <c r="R181" s="117" t="e" vm="13">
        <v>#VALUE!</v>
      </c>
      <c r="S181" s="52"/>
    </row>
    <row r="182" spans="2:19" ht="14.1" customHeight="1" x14ac:dyDescent="0.25">
      <c r="B182" s="52"/>
      <c r="C182" s="52"/>
      <c r="D182" s="153"/>
      <c r="E182" s="584"/>
      <c r="F182" s="584"/>
      <c r="G182" s="584"/>
      <c r="H182" s="584"/>
      <c r="I182" s="584"/>
      <c r="J182" s="584"/>
      <c r="K182" s="584"/>
      <c r="L182" s="584"/>
      <c r="M182" s="584"/>
      <c r="N182" s="54"/>
      <c r="O182" s="54"/>
      <c r="P182" s="54"/>
      <c r="Q182" s="54"/>
      <c r="R182" s="71"/>
      <c r="S182" s="52"/>
    </row>
    <row r="183" spans="2:19" ht="20.100000000000001" customHeight="1" x14ac:dyDescent="0.25">
      <c r="B183" s="52"/>
      <c r="C183" s="52"/>
      <c r="D183" s="147" t="s">
        <v>42</v>
      </c>
      <c r="E183" s="584" t="s">
        <v>83</v>
      </c>
      <c r="F183" s="584"/>
      <c r="G183" s="584"/>
      <c r="H183" s="584"/>
      <c r="I183" s="584"/>
      <c r="J183" s="584"/>
      <c r="K183" s="584"/>
      <c r="L183" s="584"/>
      <c r="M183" s="584"/>
      <c r="N183" s="54"/>
      <c r="O183" s="617" t="s">
        <v>691</v>
      </c>
      <c r="P183" s="617"/>
      <c r="Q183" s="617"/>
      <c r="R183" s="117" t="e" vm="13">
        <v>#VALUE!</v>
      </c>
      <c r="S183" s="52"/>
    </row>
    <row r="184" spans="2:19" ht="14.1" customHeight="1" x14ac:dyDescent="0.25">
      <c r="B184" s="52"/>
      <c r="C184" s="52"/>
      <c r="D184" s="176"/>
      <c r="E184" s="584"/>
      <c r="F184" s="584"/>
      <c r="G184" s="584"/>
      <c r="H184" s="584"/>
      <c r="I184" s="584"/>
      <c r="J184" s="584"/>
      <c r="K184" s="584"/>
      <c r="L184" s="584"/>
      <c r="M184" s="584"/>
      <c r="N184" s="54"/>
      <c r="O184" s="54"/>
      <c r="P184" s="54"/>
      <c r="Q184" s="54"/>
      <c r="R184" s="71"/>
      <c r="S184" s="52"/>
    </row>
    <row r="185" spans="2:19" ht="20.100000000000001" customHeight="1" x14ac:dyDescent="0.25">
      <c r="B185" s="52"/>
      <c r="C185" s="52"/>
      <c r="D185" s="148" t="s">
        <v>525</v>
      </c>
      <c r="E185" s="584" t="s">
        <v>84</v>
      </c>
      <c r="F185" s="584"/>
      <c r="G185" s="584"/>
      <c r="H185" s="584"/>
      <c r="I185" s="584"/>
      <c r="J185" s="584"/>
      <c r="K185" s="584"/>
      <c r="L185" s="584"/>
      <c r="M185" s="584"/>
      <c r="N185" s="54"/>
      <c r="O185" s="54"/>
      <c r="P185" s="54"/>
      <c r="Q185" s="54"/>
      <c r="R185" s="71"/>
      <c r="S185" s="52"/>
    </row>
    <row r="186" spans="2:19" ht="14.1" customHeight="1" x14ac:dyDescent="0.25">
      <c r="B186" s="52"/>
      <c r="C186" s="52"/>
      <c r="D186" s="162"/>
      <c r="E186" s="584"/>
      <c r="F186" s="584"/>
      <c r="G186" s="584"/>
      <c r="H186" s="584"/>
      <c r="I186" s="584"/>
      <c r="J186" s="584"/>
      <c r="K186" s="584"/>
      <c r="L186" s="584"/>
      <c r="M186" s="584"/>
      <c r="N186" s="54"/>
      <c r="O186" s="54"/>
      <c r="P186" s="54"/>
      <c r="Q186" s="54"/>
      <c r="R186" s="54"/>
      <c r="S186" s="52"/>
    </row>
    <row r="187" spans="2:19" ht="20.100000000000001" customHeight="1" x14ac:dyDescent="0.25">
      <c r="B187" s="52"/>
      <c r="C187" s="52"/>
      <c r="D187" s="149" t="s">
        <v>102</v>
      </c>
      <c r="E187" s="72" t="s">
        <v>896</v>
      </c>
      <c r="F187" s="52"/>
      <c r="G187" s="52"/>
      <c r="H187" s="52"/>
      <c r="I187" s="52"/>
      <c r="J187" s="52"/>
      <c r="K187" s="52"/>
      <c r="L187" s="52"/>
      <c r="M187" s="52"/>
      <c r="N187" s="52"/>
      <c r="O187" s="52"/>
      <c r="P187" s="52"/>
      <c r="Q187" s="52"/>
      <c r="R187" s="52"/>
      <c r="S187" s="52"/>
    </row>
    <row r="188" spans="2:19" ht="20.100000000000001" customHeight="1" x14ac:dyDescent="0.25">
      <c r="B188" s="52"/>
      <c r="C188" s="52"/>
      <c r="D188" s="173" t="s">
        <v>104</v>
      </c>
      <c r="E188" s="72" t="s">
        <v>76</v>
      </c>
      <c r="F188" s="52"/>
      <c r="G188" s="52"/>
      <c r="H188" s="52"/>
      <c r="I188" s="52"/>
      <c r="J188" s="52"/>
      <c r="K188" s="52"/>
      <c r="L188" s="52"/>
      <c r="M188" s="52"/>
      <c r="N188" s="52"/>
      <c r="O188" s="52"/>
      <c r="P188" s="52"/>
      <c r="Q188" s="52"/>
      <c r="R188" s="52"/>
      <c r="S188" s="52"/>
    </row>
    <row r="189" spans="2:19" ht="20.100000000000001" customHeight="1" x14ac:dyDescent="0.25">
      <c r="B189" s="52"/>
      <c r="C189" s="52"/>
      <c r="D189" s="52"/>
      <c r="E189" s="52"/>
      <c r="F189" s="52"/>
      <c r="G189" s="52"/>
      <c r="H189" s="52"/>
      <c r="I189" s="610" t="s">
        <v>50</v>
      </c>
      <c r="J189" s="610"/>
      <c r="K189" s="610"/>
      <c r="L189" s="610"/>
      <c r="M189" s="52"/>
      <c r="N189" s="52"/>
      <c r="O189" s="52"/>
      <c r="P189" s="52"/>
      <c r="Q189" s="52"/>
      <c r="R189" s="52"/>
      <c r="S189" s="52"/>
    </row>
    <row r="190" spans="2:19" ht="20.100000000000001" customHeight="1" x14ac:dyDescent="0.25">
      <c r="B190" s="52"/>
      <c r="C190" s="52"/>
      <c r="D190" s="52"/>
      <c r="E190" s="52"/>
      <c r="F190" s="52"/>
      <c r="G190" s="52"/>
      <c r="H190" s="52"/>
      <c r="I190" s="610"/>
      <c r="J190" s="610"/>
      <c r="K190" s="610"/>
      <c r="L190" s="610"/>
      <c r="M190" s="52"/>
      <c r="N190" s="52"/>
      <c r="O190" s="52"/>
      <c r="P190" s="52"/>
      <c r="Q190" s="52"/>
      <c r="R190" s="52"/>
      <c r="S190" s="52"/>
    </row>
    <row r="191" spans="2:19" ht="20.100000000000001" customHeight="1" x14ac:dyDescent="0.25">
      <c r="B191" s="52"/>
      <c r="C191" s="52"/>
      <c r="D191" s="52"/>
      <c r="E191" s="52"/>
      <c r="F191" s="52"/>
      <c r="G191" s="52"/>
      <c r="H191" s="52"/>
      <c r="I191" s="52"/>
      <c r="J191" s="52"/>
      <c r="K191" s="52"/>
      <c r="L191" s="52"/>
      <c r="M191" s="52"/>
      <c r="N191" s="52"/>
      <c r="O191" s="52"/>
      <c r="P191" s="52"/>
      <c r="Q191" s="52"/>
      <c r="R191" s="52"/>
      <c r="S191" s="52"/>
    </row>
    <row r="192" spans="2:19" ht="39.9" customHeight="1" x14ac:dyDescent="0.25">
      <c r="B192" s="52"/>
      <c r="C192" s="789" t="s">
        <v>85</v>
      </c>
      <c r="D192" s="615"/>
      <c r="E192" s="615"/>
      <c r="F192" s="615"/>
      <c r="G192" s="615"/>
      <c r="H192" s="615"/>
      <c r="I192" s="615"/>
      <c r="J192" s="615"/>
      <c r="K192" s="615"/>
      <c r="L192" s="615"/>
      <c r="M192" s="615"/>
      <c r="N192" s="615"/>
      <c r="O192" s="615"/>
      <c r="P192" s="615"/>
      <c r="Q192" s="615"/>
      <c r="R192" s="52"/>
      <c r="S192" s="52"/>
    </row>
    <row r="193" spans="2:19" ht="20.100000000000001" customHeight="1" x14ac:dyDescent="0.25">
      <c r="B193" s="52"/>
      <c r="C193" s="52"/>
      <c r="D193" s="123"/>
      <c r="E193" s="123"/>
      <c r="F193" s="123"/>
      <c r="G193" s="123"/>
      <c r="H193" s="123"/>
      <c r="I193" s="123"/>
      <c r="J193" s="123"/>
      <c r="K193" s="123"/>
      <c r="L193" s="123"/>
      <c r="M193" s="123"/>
      <c r="N193" s="123"/>
      <c r="O193" s="123"/>
      <c r="P193" s="123"/>
      <c r="Q193" s="123"/>
      <c r="R193" s="123"/>
      <c r="S193" s="52"/>
    </row>
    <row r="194" spans="2:19" ht="20.100000000000001" customHeight="1" x14ac:dyDescent="0.25">
      <c r="B194" s="52"/>
      <c r="C194" s="123" t="s">
        <v>913</v>
      </c>
      <c r="D194" s="174"/>
      <c r="E194" s="174"/>
      <c r="F194" s="174"/>
      <c r="G194" s="174"/>
      <c r="H194" s="174"/>
      <c r="I194" s="174"/>
      <c r="J194" s="174"/>
      <c r="K194" s="174"/>
      <c r="L194" s="174"/>
      <c r="M194" s="174"/>
      <c r="N194" s="174"/>
      <c r="O194" s="174"/>
      <c r="P194" s="174"/>
      <c r="Q194" s="174"/>
      <c r="R194" s="174"/>
      <c r="S194" s="52"/>
    </row>
    <row r="195" spans="2:19" ht="20.100000000000001" customHeight="1" x14ac:dyDescent="0.25">
      <c r="B195" s="52"/>
      <c r="C195" s="616" t="s">
        <v>86</v>
      </c>
      <c r="D195" s="616"/>
      <c r="E195" s="616"/>
      <c r="F195" s="616"/>
      <c r="G195" s="616"/>
      <c r="H195" s="616"/>
      <c r="I195" s="616"/>
      <c r="J195" s="616"/>
      <c r="K195" s="616"/>
      <c r="L195" s="616"/>
      <c r="M195" s="616"/>
      <c r="N195" s="616"/>
      <c r="O195" s="178"/>
      <c r="P195" s="178"/>
      <c r="Q195" s="178"/>
      <c r="R195" s="178"/>
      <c r="S195" s="52"/>
    </row>
    <row r="196" spans="2:19" ht="20.100000000000001" customHeight="1" x14ac:dyDescent="0.25">
      <c r="B196" s="52"/>
      <c r="C196" s="616"/>
      <c r="D196" s="616"/>
      <c r="E196" s="616"/>
      <c r="F196" s="616"/>
      <c r="G196" s="616"/>
      <c r="H196" s="616"/>
      <c r="I196" s="616"/>
      <c r="J196" s="616"/>
      <c r="K196" s="616"/>
      <c r="L196" s="616"/>
      <c r="M196" s="616"/>
      <c r="N196" s="616"/>
      <c r="O196" s="178"/>
      <c r="P196" s="178"/>
      <c r="Q196" s="178"/>
      <c r="R196" s="178"/>
      <c r="S196" s="52"/>
    </row>
    <row r="197" spans="2:19" ht="20.100000000000001" customHeight="1" x14ac:dyDescent="0.25">
      <c r="B197" s="52"/>
      <c r="C197" s="52"/>
      <c r="D197" s="52"/>
      <c r="E197" s="52"/>
      <c r="F197" s="52"/>
      <c r="G197" s="52"/>
      <c r="H197" s="52"/>
      <c r="I197" s="52"/>
      <c r="J197" s="52"/>
      <c r="K197" s="52"/>
      <c r="L197" s="52"/>
      <c r="M197" s="52"/>
      <c r="N197" s="52"/>
      <c r="O197" s="52"/>
      <c r="P197" s="52"/>
      <c r="Q197" s="52"/>
      <c r="R197" s="52"/>
      <c r="S197" s="52"/>
    </row>
    <row r="198" spans="2:19" ht="20.100000000000001" customHeight="1" x14ac:dyDescent="0.25">
      <c r="B198" s="52"/>
      <c r="C198" s="52"/>
      <c r="D198" s="145" t="s">
        <v>416</v>
      </c>
      <c r="E198" s="76" t="s">
        <v>87</v>
      </c>
      <c r="F198" s="76"/>
      <c r="G198" s="76"/>
      <c r="H198" s="76"/>
      <c r="I198" s="76"/>
      <c r="J198" s="76"/>
      <c r="K198" s="76"/>
      <c r="L198" s="76"/>
      <c r="M198" s="76"/>
      <c r="N198" s="76"/>
      <c r="O198" s="76"/>
      <c r="P198" s="619" t="s">
        <v>308</v>
      </c>
      <c r="Q198" s="619"/>
      <c r="R198" s="144" t="e" vm="14">
        <v>#VALUE!</v>
      </c>
      <c r="S198" s="52"/>
    </row>
    <row r="199" spans="2:19" ht="20.100000000000001" customHeight="1" x14ac:dyDescent="0.25">
      <c r="B199" s="52"/>
      <c r="C199" s="52"/>
      <c r="D199" s="147" t="s">
        <v>42</v>
      </c>
      <c r="E199" s="76" t="s">
        <v>88</v>
      </c>
      <c r="F199" s="76"/>
      <c r="G199" s="76"/>
      <c r="H199" s="76"/>
      <c r="I199" s="76"/>
      <c r="J199" s="76"/>
      <c r="K199" s="76"/>
      <c r="L199" s="76"/>
      <c r="M199" s="76"/>
      <c r="N199" s="76"/>
      <c r="O199" s="76"/>
      <c r="P199" s="76"/>
      <c r="Q199" s="76"/>
      <c r="R199" s="76"/>
      <c r="S199" s="52"/>
    </row>
    <row r="200" spans="2:19" ht="20.100000000000001" customHeight="1" x14ac:dyDescent="0.25">
      <c r="B200" s="52"/>
      <c r="C200" s="52"/>
      <c r="D200" s="148" t="s">
        <v>525</v>
      </c>
      <c r="E200" s="76" t="s">
        <v>89</v>
      </c>
      <c r="F200" s="76"/>
      <c r="G200" s="76"/>
      <c r="H200" s="76"/>
      <c r="I200" s="76"/>
      <c r="J200" s="76"/>
      <c r="K200" s="76"/>
      <c r="L200" s="76"/>
      <c r="M200" s="76"/>
      <c r="N200" s="76"/>
      <c r="O200" s="76"/>
      <c r="P200" s="76"/>
      <c r="Q200" s="76"/>
      <c r="R200" s="76"/>
      <c r="S200" s="52"/>
    </row>
    <row r="201" spans="2:19" ht="20.100000000000001" customHeight="1" x14ac:dyDescent="0.25">
      <c r="B201" s="52"/>
      <c r="C201" s="52"/>
      <c r="D201" s="149" t="s">
        <v>102</v>
      </c>
      <c r="E201" s="76" t="s">
        <v>896</v>
      </c>
      <c r="F201" s="76"/>
      <c r="G201" s="76"/>
      <c r="H201" s="76"/>
      <c r="I201" s="76"/>
      <c r="J201" s="76"/>
      <c r="K201" s="76"/>
      <c r="L201" s="76"/>
      <c r="M201" s="76"/>
      <c r="N201" s="76"/>
      <c r="O201" s="76"/>
      <c r="P201" s="76"/>
      <c r="Q201" s="76"/>
      <c r="R201" s="76"/>
      <c r="S201" s="52"/>
    </row>
    <row r="202" spans="2:19" ht="20.100000000000001" customHeight="1" x14ac:dyDescent="0.25">
      <c r="B202" s="52"/>
      <c r="C202" s="52"/>
      <c r="D202" s="173" t="s">
        <v>104</v>
      </c>
      <c r="E202" s="76" t="s">
        <v>76</v>
      </c>
      <c r="F202" s="76"/>
      <c r="G202" s="76"/>
      <c r="H202" s="76"/>
      <c r="I202" s="76"/>
      <c r="J202" s="76"/>
      <c r="K202" s="76"/>
      <c r="L202" s="76"/>
      <c r="M202" s="76"/>
      <c r="N202" s="76"/>
      <c r="O202" s="76"/>
      <c r="P202" s="76"/>
      <c r="Q202" s="76"/>
      <c r="R202" s="76"/>
      <c r="S202" s="52"/>
    </row>
    <row r="203" spans="2:19" ht="20.100000000000001" customHeight="1" x14ac:dyDescent="0.25">
      <c r="B203" s="52"/>
      <c r="C203" s="177"/>
      <c r="D203" s="52"/>
      <c r="E203" s="52"/>
      <c r="F203" s="52"/>
      <c r="G203" s="52"/>
      <c r="H203" s="52"/>
      <c r="I203" s="610" t="s">
        <v>50</v>
      </c>
      <c r="J203" s="610"/>
      <c r="K203" s="610"/>
      <c r="L203" s="610"/>
      <c r="M203" s="52"/>
      <c r="N203" s="52"/>
      <c r="O203" s="52"/>
      <c r="P203" s="52"/>
      <c r="Q203" s="52"/>
      <c r="R203" s="52"/>
      <c r="S203" s="52"/>
    </row>
    <row r="204" spans="2:19" ht="20.100000000000001" customHeight="1" x14ac:dyDescent="0.25">
      <c r="B204" s="52"/>
      <c r="C204" s="52"/>
      <c r="D204" s="52"/>
      <c r="E204" s="52"/>
      <c r="F204" s="52"/>
      <c r="G204" s="52"/>
      <c r="H204" s="52"/>
      <c r="I204" s="610"/>
      <c r="J204" s="610"/>
      <c r="K204" s="610"/>
      <c r="L204" s="610"/>
      <c r="M204" s="52"/>
      <c r="N204" s="52"/>
      <c r="O204" s="52"/>
      <c r="P204" s="52"/>
      <c r="Q204" s="52"/>
      <c r="R204" s="52"/>
      <c r="S204" s="52"/>
    </row>
    <row r="205" spans="2:19" ht="20.100000000000001" customHeight="1" x14ac:dyDescent="0.25">
      <c r="B205" s="52"/>
      <c r="C205" s="52"/>
      <c r="D205" s="52"/>
      <c r="E205" s="52"/>
      <c r="F205" s="52"/>
      <c r="G205" s="52"/>
      <c r="H205" s="52"/>
      <c r="I205" s="52"/>
      <c r="J205" s="52"/>
      <c r="K205" s="52"/>
      <c r="L205" s="52"/>
      <c r="M205" s="52"/>
      <c r="N205" s="52"/>
      <c r="O205" s="52"/>
      <c r="P205" s="52"/>
      <c r="Q205" s="52"/>
      <c r="R205" s="52"/>
      <c r="S205" s="52"/>
    </row>
    <row r="206" spans="2:19" ht="20.100000000000001" customHeight="1" x14ac:dyDescent="0.25">
      <c r="B206" s="52"/>
      <c r="C206" s="52"/>
      <c r="D206" s="123"/>
      <c r="E206" s="123"/>
      <c r="F206" s="123"/>
      <c r="G206" s="123"/>
      <c r="H206" s="123"/>
      <c r="I206" s="123"/>
      <c r="J206" s="123"/>
      <c r="K206" s="123"/>
      <c r="L206" s="123"/>
      <c r="M206" s="123"/>
      <c r="N206" s="123"/>
      <c r="O206" s="123"/>
      <c r="P206" s="123"/>
      <c r="Q206" s="123"/>
      <c r="R206" s="123"/>
      <c r="S206" s="123"/>
    </row>
    <row r="207" spans="2:19" ht="20.100000000000001" customHeight="1" x14ac:dyDescent="0.25">
      <c r="B207" s="52"/>
      <c r="C207" s="123" t="s">
        <v>914</v>
      </c>
      <c r="D207" s="123"/>
      <c r="E207" s="123"/>
      <c r="F207" s="123"/>
      <c r="G207" s="123"/>
      <c r="H207" s="123"/>
      <c r="I207" s="123"/>
      <c r="J207" s="123"/>
      <c r="K207" s="123"/>
      <c r="L207" s="123"/>
      <c r="M207" s="123"/>
      <c r="N207" s="123"/>
      <c r="O207" s="123"/>
      <c r="P207" s="123"/>
      <c r="Q207" s="123"/>
      <c r="R207" s="123"/>
      <c r="S207" s="52"/>
    </row>
    <row r="208" spans="2:19" ht="20.100000000000001" customHeight="1" x14ac:dyDescent="0.25">
      <c r="B208" s="52"/>
      <c r="C208" s="143" t="s">
        <v>90</v>
      </c>
      <c r="D208" s="143"/>
      <c r="E208" s="143"/>
      <c r="F208" s="143"/>
      <c r="G208" s="143"/>
      <c r="H208" s="143"/>
      <c r="I208" s="143"/>
      <c r="J208" s="143"/>
      <c r="K208" s="143"/>
      <c r="L208" s="143"/>
      <c r="M208" s="143"/>
      <c r="N208" s="143"/>
      <c r="O208" s="143"/>
      <c r="P208" s="143"/>
      <c r="Q208" s="143"/>
      <c r="R208" s="143"/>
      <c r="S208" s="52"/>
    </row>
    <row r="209" spans="2:19" ht="20.100000000000001" customHeight="1" x14ac:dyDescent="0.25">
      <c r="B209" s="52"/>
      <c r="C209" s="143"/>
      <c r="D209" s="143"/>
      <c r="E209" s="143"/>
      <c r="F209" s="143"/>
      <c r="G209" s="143"/>
      <c r="H209" s="143"/>
      <c r="I209" s="143"/>
      <c r="J209" s="143"/>
      <c r="K209" s="143"/>
      <c r="L209" s="143"/>
      <c r="M209" s="143"/>
      <c r="N209" s="143"/>
      <c r="O209" s="143"/>
      <c r="P209" s="143"/>
      <c r="Q209" s="143"/>
      <c r="R209" s="143"/>
      <c r="S209" s="52"/>
    </row>
    <row r="210" spans="2:19" ht="20.100000000000001" customHeight="1" x14ac:dyDescent="0.25">
      <c r="B210" s="52"/>
      <c r="C210" s="52"/>
      <c r="D210" s="145" t="s">
        <v>416</v>
      </c>
      <c r="E210" s="76" t="s">
        <v>87</v>
      </c>
      <c r="F210" s="76"/>
      <c r="G210" s="76"/>
      <c r="H210" s="76"/>
      <c r="I210" s="76"/>
      <c r="J210" s="76"/>
      <c r="K210" s="76"/>
      <c r="L210" s="76"/>
      <c r="M210" s="76"/>
      <c r="N210" s="76"/>
      <c r="O210" s="76"/>
      <c r="P210" s="619" t="s">
        <v>308</v>
      </c>
      <c r="Q210" s="619"/>
      <c r="R210" s="144" t="e" vm="14">
        <v>#VALUE!</v>
      </c>
      <c r="S210" s="52"/>
    </row>
    <row r="211" spans="2:19" ht="20.100000000000001" customHeight="1" x14ac:dyDescent="0.25">
      <c r="B211" s="52"/>
      <c r="C211" s="52"/>
      <c r="D211" s="147" t="s">
        <v>42</v>
      </c>
      <c r="E211" s="76" t="s">
        <v>91</v>
      </c>
      <c r="F211" s="76"/>
      <c r="G211" s="76"/>
      <c r="H211" s="76"/>
      <c r="I211" s="76"/>
      <c r="J211" s="76"/>
      <c r="K211" s="76"/>
      <c r="L211" s="76"/>
      <c r="M211" s="76"/>
      <c r="N211" s="76"/>
      <c r="O211" s="76"/>
      <c r="P211" s="76"/>
      <c r="Q211" s="76"/>
      <c r="R211" s="76"/>
      <c r="S211" s="52"/>
    </row>
    <row r="212" spans="2:19" ht="20.100000000000001" customHeight="1" x14ac:dyDescent="0.25">
      <c r="B212" s="52"/>
      <c r="C212" s="52"/>
      <c r="D212" s="148" t="s">
        <v>525</v>
      </c>
      <c r="E212" s="76" t="s">
        <v>89</v>
      </c>
      <c r="F212" s="76"/>
      <c r="G212" s="76"/>
      <c r="H212" s="76"/>
      <c r="I212" s="76"/>
      <c r="J212" s="76"/>
      <c r="K212" s="76"/>
      <c r="L212" s="76"/>
      <c r="M212" s="76"/>
      <c r="N212" s="76"/>
      <c r="O212" s="76"/>
      <c r="P212" s="76"/>
      <c r="Q212" s="76"/>
      <c r="R212" s="76"/>
      <c r="S212" s="52"/>
    </row>
    <row r="213" spans="2:19" ht="20.100000000000001" customHeight="1" x14ac:dyDescent="0.25">
      <c r="B213" s="52"/>
      <c r="C213" s="52"/>
      <c r="D213" s="149" t="s">
        <v>102</v>
      </c>
      <c r="E213" s="76" t="s">
        <v>896</v>
      </c>
      <c r="F213" s="76"/>
      <c r="G213" s="76"/>
      <c r="H213" s="76"/>
      <c r="I213" s="76"/>
      <c r="J213" s="76"/>
      <c r="K213" s="76"/>
      <c r="L213" s="76"/>
      <c r="M213" s="76"/>
      <c r="N213" s="76"/>
      <c r="O213" s="76"/>
      <c r="P213" s="76"/>
      <c r="Q213" s="76"/>
      <c r="R213" s="76"/>
      <c r="S213" s="52"/>
    </row>
    <row r="214" spans="2:19" ht="20.100000000000001" customHeight="1" x14ac:dyDescent="0.25">
      <c r="B214" s="52"/>
      <c r="C214" s="52"/>
      <c r="D214" s="173" t="s">
        <v>104</v>
      </c>
      <c r="E214" s="76" t="s">
        <v>76</v>
      </c>
      <c r="F214" s="76"/>
      <c r="G214" s="76"/>
      <c r="H214" s="76"/>
      <c r="I214" s="76"/>
      <c r="J214" s="76"/>
      <c r="K214" s="76"/>
      <c r="L214" s="76"/>
      <c r="M214" s="76"/>
      <c r="N214" s="76"/>
      <c r="O214" s="76"/>
      <c r="P214" s="76"/>
      <c r="Q214" s="76"/>
      <c r="R214" s="76"/>
      <c r="S214" s="52"/>
    </row>
    <row r="215" spans="2:19" ht="20.100000000000001" customHeight="1" x14ac:dyDescent="0.25">
      <c r="B215" s="52"/>
      <c r="C215" s="177"/>
      <c r="D215" s="52"/>
      <c r="E215" s="52"/>
      <c r="F215" s="52"/>
      <c r="G215" s="52"/>
      <c r="H215" s="52"/>
      <c r="I215" s="610" t="s">
        <v>50</v>
      </c>
      <c r="J215" s="610"/>
      <c r="K215" s="610"/>
      <c r="L215" s="610"/>
      <c r="M215" s="52"/>
      <c r="N215" s="52"/>
      <c r="O215" s="52"/>
      <c r="P215" s="52"/>
      <c r="Q215" s="52"/>
      <c r="R215" s="52"/>
      <c r="S215" s="52"/>
    </row>
    <row r="216" spans="2:19" ht="20.100000000000001" customHeight="1" x14ac:dyDescent="0.25">
      <c r="B216" s="52"/>
      <c r="C216" s="52"/>
      <c r="D216" s="52"/>
      <c r="E216" s="52"/>
      <c r="F216" s="52"/>
      <c r="G216" s="52"/>
      <c r="H216" s="52"/>
      <c r="I216" s="610"/>
      <c r="J216" s="610"/>
      <c r="K216" s="610"/>
      <c r="L216" s="610"/>
      <c r="M216" s="52"/>
      <c r="N216" s="52"/>
      <c r="O216" s="52"/>
      <c r="P216" s="52"/>
      <c r="Q216" s="52"/>
      <c r="R216" s="52"/>
      <c r="S216" s="52"/>
    </row>
    <row r="217" spans="2:19" ht="20.100000000000001" customHeight="1" x14ac:dyDescent="0.25">
      <c r="B217" s="52"/>
      <c r="C217" s="52"/>
      <c r="D217" s="52"/>
      <c r="E217" s="52"/>
      <c r="F217" s="52"/>
      <c r="G217" s="52"/>
      <c r="H217" s="52"/>
      <c r="I217" s="52"/>
      <c r="J217" s="52"/>
      <c r="K217" s="52"/>
      <c r="L217" s="52"/>
      <c r="M217" s="52"/>
      <c r="N217" s="52"/>
      <c r="O217" s="52"/>
      <c r="P217" s="52"/>
      <c r="Q217" s="52"/>
      <c r="R217" s="52"/>
      <c r="S217" s="52"/>
    </row>
    <row r="218" spans="2:19" ht="20.100000000000001" customHeight="1" x14ac:dyDescent="0.25"/>
    <row r="219" spans="2:19" ht="39.9" customHeight="1" x14ac:dyDescent="0.25">
      <c r="B219" s="111"/>
      <c r="C219" s="113" t="s">
        <v>677</v>
      </c>
      <c r="D219" s="179"/>
      <c r="E219" s="179"/>
      <c r="F219" s="179"/>
      <c r="G219" s="179"/>
      <c r="H219" s="179"/>
      <c r="I219" s="179"/>
      <c r="J219" s="179"/>
      <c r="K219" s="179"/>
      <c r="L219" s="179"/>
      <c r="M219" s="179"/>
      <c r="N219" s="179"/>
      <c r="O219" s="179"/>
      <c r="P219" s="179"/>
      <c r="Q219" s="179"/>
      <c r="R219" s="179"/>
      <c r="S219" s="179"/>
    </row>
    <row r="220" spans="2:19" ht="20.100000000000001" customHeight="1" x14ac:dyDescent="0.25">
      <c r="B220" s="52"/>
      <c r="C220" s="52"/>
      <c r="D220" s="52"/>
      <c r="E220" s="52"/>
      <c r="F220" s="52"/>
      <c r="G220" s="52"/>
      <c r="H220" s="52"/>
      <c r="I220" s="52"/>
      <c r="J220" s="52"/>
      <c r="K220" s="52"/>
      <c r="L220" s="52"/>
      <c r="M220" s="52"/>
      <c r="N220" s="52"/>
      <c r="O220" s="52"/>
      <c r="P220" s="52"/>
      <c r="Q220" s="52"/>
      <c r="R220" s="52"/>
      <c r="S220" s="52"/>
    </row>
    <row r="221" spans="2:19" ht="20.100000000000001" customHeight="1" x14ac:dyDescent="0.25">
      <c r="B221" s="52"/>
      <c r="C221" s="620" t="s">
        <v>686</v>
      </c>
      <c r="D221" s="620"/>
      <c r="E221" s="620"/>
      <c r="F221" s="620"/>
      <c r="G221" s="620"/>
      <c r="H221" s="620"/>
      <c r="I221" s="620"/>
      <c r="J221" s="620"/>
      <c r="K221" s="620"/>
      <c r="L221" s="620"/>
      <c r="M221" s="620"/>
      <c r="N221" s="620"/>
      <c r="O221" s="620"/>
      <c r="P221" s="620"/>
      <c r="Q221" s="620"/>
      <c r="R221" s="620"/>
      <c r="S221" s="52"/>
    </row>
    <row r="222" spans="2:19" ht="20.100000000000001" customHeight="1" x14ac:dyDescent="0.25">
      <c r="B222" s="52"/>
      <c r="C222" s="621" t="s">
        <v>841</v>
      </c>
      <c r="D222" s="621"/>
      <c r="E222" s="621"/>
      <c r="F222" s="621"/>
      <c r="G222" s="621"/>
      <c r="H222" s="621"/>
      <c r="I222" s="621"/>
      <c r="J222" s="621"/>
      <c r="K222" s="621"/>
      <c r="L222" s="621"/>
      <c r="M222" s="621"/>
      <c r="N222" s="621"/>
      <c r="O222" s="621"/>
      <c r="P222" s="621"/>
      <c r="Q222" s="621"/>
      <c r="R222" s="621"/>
      <c r="S222" s="52"/>
    </row>
    <row r="223" spans="2:19" ht="20.100000000000001" customHeight="1" x14ac:dyDescent="0.25">
      <c r="B223" s="52"/>
      <c r="C223" s="52"/>
      <c r="D223" s="52"/>
      <c r="E223" s="52"/>
      <c r="F223" s="52"/>
      <c r="G223" s="52"/>
      <c r="H223" s="52"/>
      <c r="I223" s="52"/>
      <c r="J223" s="52"/>
      <c r="K223" s="52"/>
      <c r="L223" s="52"/>
      <c r="M223" s="52"/>
      <c r="N223" s="52"/>
      <c r="O223" s="52"/>
      <c r="P223" s="52"/>
      <c r="Q223" s="52"/>
      <c r="R223" s="52"/>
      <c r="S223" s="52"/>
    </row>
    <row r="224" spans="2:19" ht="20.100000000000001" customHeight="1" x14ac:dyDescent="0.25">
      <c r="B224" s="52"/>
      <c r="C224" s="52"/>
      <c r="D224" s="145" t="s">
        <v>416</v>
      </c>
      <c r="E224" s="584" t="s">
        <v>685</v>
      </c>
      <c r="F224" s="584"/>
      <c r="G224" s="584"/>
      <c r="H224" s="584"/>
      <c r="I224" s="584"/>
      <c r="J224" s="584"/>
      <c r="K224" s="584"/>
      <c r="L224" s="584"/>
      <c r="M224" s="584"/>
      <c r="N224" s="155"/>
      <c r="O224" s="155"/>
      <c r="P224" s="617" t="s">
        <v>30</v>
      </c>
      <c r="Q224" s="617"/>
      <c r="R224" s="117" t="e" vm="13">
        <v>#VALUE!</v>
      </c>
      <c r="S224" s="52"/>
    </row>
    <row r="225" spans="2:19" ht="20.100000000000001" customHeight="1" x14ac:dyDescent="0.25">
      <c r="B225" s="52"/>
      <c r="C225" s="52"/>
      <c r="D225" s="153"/>
      <c r="E225" s="584"/>
      <c r="F225" s="584"/>
      <c r="G225" s="584"/>
      <c r="H225" s="584"/>
      <c r="I225" s="584"/>
      <c r="J225" s="584"/>
      <c r="K225" s="584"/>
      <c r="L225" s="584"/>
      <c r="M225" s="584"/>
      <c r="N225" s="155"/>
      <c r="O225" s="155"/>
      <c r="P225" s="155"/>
      <c r="Q225" s="155"/>
      <c r="R225" s="155"/>
      <c r="S225" s="52"/>
    </row>
    <row r="226" spans="2:19" ht="20.100000000000001" customHeight="1" x14ac:dyDescent="0.25">
      <c r="B226" s="52"/>
      <c r="C226" s="52"/>
      <c r="D226" s="147" t="s">
        <v>42</v>
      </c>
      <c r="E226" s="584" t="s">
        <v>899</v>
      </c>
      <c r="F226" s="584"/>
      <c r="G226" s="584"/>
      <c r="H226" s="584"/>
      <c r="I226" s="584"/>
      <c r="J226" s="584"/>
      <c r="K226" s="584"/>
      <c r="L226" s="584"/>
      <c r="M226" s="584"/>
      <c r="N226" s="155"/>
      <c r="O226" s="155"/>
      <c r="P226" s="617" t="s">
        <v>302</v>
      </c>
      <c r="Q226" s="617"/>
      <c r="R226" s="117" t="e" vm="13">
        <v>#VALUE!</v>
      </c>
      <c r="S226" s="52"/>
    </row>
    <row r="227" spans="2:19" ht="20.100000000000001" customHeight="1" x14ac:dyDescent="0.25">
      <c r="B227" s="52"/>
      <c r="C227" s="52"/>
      <c r="D227" s="176"/>
      <c r="E227" s="584"/>
      <c r="F227" s="584"/>
      <c r="G227" s="584"/>
      <c r="H227" s="584"/>
      <c r="I227" s="584"/>
      <c r="J227" s="584"/>
      <c r="K227" s="584"/>
      <c r="L227" s="584"/>
      <c r="M227" s="584"/>
      <c r="N227" s="155"/>
      <c r="O227" s="155"/>
      <c r="P227" s="155"/>
      <c r="Q227" s="155"/>
      <c r="R227" s="155"/>
      <c r="S227" s="52"/>
    </row>
    <row r="228" spans="2:19" ht="20.100000000000001" customHeight="1" x14ac:dyDescent="0.25">
      <c r="B228" s="52"/>
      <c r="C228" s="52"/>
      <c r="D228" s="148" t="s">
        <v>525</v>
      </c>
      <c r="E228" s="584" t="s">
        <v>900</v>
      </c>
      <c r="F228" s="584"/>
      <c r="G228" s="584"/>
      <c r="H228" s="584"/>
      <c r="I228" s="584"/>
      <c r="J228" s="584"/>
      <c r="K228" s="584"/>
      <c r="L228" s="584"/>
      <c r="M228" s="584"/>
      <c r="N228" s="155"/>
      <c r="O228" s="155"/>
      <c r="P228" s="155"/>
      <c r="Q228" s="155"/>
      <c r="R228" s="155"/>
      <c r="S228" s="52"/>
    </row>
    <row r="229" spans="2:19" ht="20.100000000000001" customHeight="1" x14ac:dyDescent="0.25">
      <c r="B229" s="52"/>
      <c r="C229" s="52"/>
      <c r="D229" s="162"/>
      <c r="E229" s="584"/>
      <c r="F229" s="584"/>
      <c r="G229" s="584"/>
      <c r="H229" s="584"/>
      <c r="I229" s="584"/>
      <c r="J229" s="584"/>
      <c r="K229" s="584"/>
      <c r="L229" s="584"/>
      <c r="M229" s="584"/>
      <c r="N229" s="155"/>
      <c r="O229" s="155"/>
      <c r="P229" s="155"/>
      <c r="Q229" s="155"/>
      <c r="R229" s="155"/>
      <c r="S229" s="52"/>
    </row>
    <row r="230" spans="2:19" ht="20.100000000000001" customHeight="1" x14ac:dyDescent="0.25">
      <c r="B230" s="52"/>
      <c r="C230" s="52"/>
      <c r="D230" s="149" t="s">
        <v>102</v>
      </c>
      <c r="E230" s="76" t="s">
        <v>896</v>
      </c>
      <c r="F230" s="52"/>
      <c r="G230" s="52"/>
      <c r="H230" s="52"/>
      <c r="I230" s="52"/>
      <c r="J230" s="52"/>
      <c r="K230" s="52"/>
      <c r="L230" s="52"/>
      <c r="M230" s="52"/>
      <c r="N230" s="52"/>
      <c r="O230" s="52"/>
      <c r="P230" s="52"/>
      <c r="Q230" s="52"/>
      <c r="R230" s="52"/>
      <c r="S230" s="52"/>
    </row>
    <row r="231" spans="2:19" ht="20.100000000000001" customHeight="1" x14ac:dyDescent="0.25">
      <c r="B231" s="52"/>
      <c r="C231" s="177"/>
      <c r="D231" s="52"/>
      <c r="E231" s="52"/>
      <c r="F231" s="52"/>
      <c r="G231" s="52"/>
      <c r="H231" s="52"/>
      <c r="I231" s="610" t="s">
        <v>50</v>
      </c>
      <c r="J231" s="610"/>
      <c r="K231" s="610"/>
      <c r="L231" s="610"/>
      <c r="M231" s="52"/>
      <c r="N231" s="52"/>
      <c r="O231" s="52"/>
      <c r="P231" s="52"/>
      <c r="Q231" s="52"/>
      <c r="R231" s="52"/>
      <c r="S231" s="52"/>
    </row>
    <row r="232" spans="2:19" ht="20.100000000000001" customHeight="1" x14ac:dyDescent="0.25">
      <c r="B232" s="52"/>
      <c r="C232" s="52"/>
      <c r="D232" s="52"/>
      <c r="E232" s="52"/>
      <c r="F232" s="52"/>
      <c r="G232" s="52"/>
      <c r="H232" s="52"/>
      <c r="I232" s="610"/>
      <c r="J232" s="610"/>
      <c r="K232" s="610"/>
      <c r="L232" s="610"/>
      <c r="M232" s="52"/>
      <c r="N232" s="52"/>
      <c r="O232" s="52"/>
      <c r="P232" s="52"/>
      <c r="Q232" s="52"/>
      <c r="R232" s="52"/>
      <c r="S232" s="52"/>
    </row>
    <row r="233" spans="2:19" ht="20.100000000000001" customHeight="1" x14ac:dyDescent="0.25">
      <c r="B233" s="52"/>
      <c r="C233" s="52"/>
      <c r="D233" s="52"/>
      <c r="E233" s="52"/>
      <c r="F233" s="52"/>
      <c r="G233" s="52"/>
      <c r="H233" s="52"/>
      <c r="I233" s="52"/>
      <c r="J233" s="52"/>
      <c r="K233" s="52"/>
      <c r="L233" s="52"/>
      <c r="M233" s="52"/>
      <c r="N233" s="52"/>
      <c r="O233" s="52"/>
      <c r="P233" s="52"/>
      <c r="Q233" s="52"/>
      <c r="R233" s="52"/>
      <c r="S233" s="52"/>
    </row>
    <row r="234" spans="2:19" ht="20.100000000000001" customHeight="1" x14ac:dyDescent="0.25">
      <c r="B234" s="52"/>
      <c r="C234" s="123" t="s">
        <v>684</v>
      </c>
      <c r="D234" s="174"/>
      <c r="E234" s="174"/>
      <c r="F234" s="174"/>
      <c r="G234" s="174"/>
      <c r="H234" s="174"/>
      <c r="I234" s="174"/>
      <c r="J234" s="174"/>
      <c r="K234" s="174"/>
      <c r="L234" s="174"/>
      <c r="M234" s="174"/>
      <c r="N234" s="174"/>
      <c r="O234" s="174"/>
      <c r="P234" s="174"/>
      <c r="Q234" s="174"/>
      <c r="R234" s="174"/>
      <c r="S234" s="52"/>
    </row>
    <row r="235" spans="2:19" ht="20.100000000000001" customHeight="1" x14ac:dyDescent="0.25">
      <c r="B235" s="52"/>
      <c r="C235" s="616" t="s">
        <v>842</v>
      </c>
      <c r="D235" s="616"/>
      <c r="E235" s="616"/>
      <c r="F235" s="616"/>
      <c r="G235" s="616"/>
      <c r="H235" s="616"/>
      <c r="I235" s="616"/>
      <c r="J235" s="616"/>
      <c r="K235" s="616"/>
      <c r="L235" s="616"/>
      <c r="M235" s="616"/>
      <c r="N235" s="616"/>
      <c r="O235" s="616"/>
      <c r="P235" s="616"/>
      <c r="Q235" s="178"/>
      <c r="R235" s="178"/>
      <c r="S235" s="52"/>
    </row>
    <row r="236" spans="2:19" ht="20.100000000000001" customHeight="1" x14ac:dyDescent="0.25">
      <c r="B236" s="52"/>
      <c r="C236" s="616"/>
      <c r="D236" s="616"/>
      <c r="E236" s="616"/>
      <c r="F236" s="616"/>
      <c r="G236" s="616"/>
      <c r="H236" s="616"/>
      <c r="I236" s="616"/>
      <c r="J236" s="616"/>
      <c r="K236" s="616"/>
      <c r="L236" s="616"/>
      <c r="M236" s="616"/>
      <c r="N236" s="616"/>
      <c r="O236" s="616"/>
      <c r="P236" s="616"/>
      <c r="Q236" s="178"/>
      <c r="R236" s="178"/>
      <c r="S236" s="52"/>
    </row>
    <row r="237" spans="2:19" ht="20.100000000000001" customHeight="1" x14ac:dyDescent="0.25">
      <c r="B237" s="52"/>
      <c r="C237" s="52"/>
      <c r="D237" s="52"/>
      <c r="E237" s="52"/>
      <c r="F237" s="52"/>
      <c r="G237" s="52"/>
      <c r="H237" s="52"/>
      <c r="I237" s="52"/>
      <c r="J237" s="52"/>
      <c r="K237" s="52"/>
      <c r="L237" s="52"/>
      <c r="M237" s="52"/>
      <c r="N237" s="52"/>
      <c r="O237" s="52"/>
      <c r="P237" s="52"/>
      <c r="Q237" s="52"/>
      <c r="R237" s="52"/>
      <c r="S237" s="52"/>
    </row>
    <row r="238" spans="2:19" ht="20.100000000000001" customHeight="1" x14ac:dyDescent="0.25">
      <c r="B238" s="52"/>
      <c r="C238" s="145"/>
      <c r="D238" s="145" t="s">
        <v>416</v>
      </c>
      <c r="E238" s="584" t="s">
        <v>431</v>
      </c>
      <c r="F238" s="584"/>
      <c r="G238" s="584"/>
      <c r="H238" s="584"/>
      <c r="I238" s="584"/>
      <c r="J238" s="584"/>
      <c r="K238" s="584"/>
      <c r="L238" s="584"/>
      <c r="M238" s="584"/>
      <c r="N238" s="155"/>
      <c r="O238" s="54"/>
      <c r="P238" s="617" t="s">
        <v>509</v>
      </c>
      <c r="Q238" s="617"/>
      <c r="R238" s="117" t="e" vm="13">
        <v>#VALUE!</v>
      </c>
      <c r="S238" s="52"/>
    </row>
    <row r="239" spans="2:19" ht="14.1" customHeight="1" x14ac:dyDescent="0.25">
      <c r="B239" s="52"/>
      <c r="C239" s="153"/>
      <c r="D239" s="153"/>
      <c r="E239" s="584"/>
      <c r="F239" s="584"/>
      <c r="G239" s="584"/>
      <c r="H239" s="584"/>
      <c r="I239" s="584"/>
      <c r="J239" s="584"/>
      <c r="K239" s="584"/>
      <c r="L239" s="584"/>
      <c r="M239" s="584"/>
      <c r="N239" s="155"/>
      <c r="O239" s="54"/>
      <c r="P239" s="54"/>
      <c r="Q239" s="54"/>
      <c r="R239" s="71"/>
      <c r="S239" s="52"/>
    </row>
    <row r="240" spans="2:19" ht="20.100000000000001" customHeight="1" x14ac:dyDescent="0.25">
      <c r="B240" s="52"/>
      <c r="C240" s="147"/>
      <c r="D240" s="147" t="s">
        <v>42</v>
      </c>
      <c r="E240" s="584" t="s">
        <v>92</v>
      </c>
      <c r="F240" s="584"/>
      <c r="G240" s="584"/>
      <c r="H240" s="584"/>
      <c r="I240" s="584"/>
      <c r="J240" s="584"/>
      <c r="K240" s="584"/>
      <c r="L240" s="584"/>
      <c r="M240" s="584"/>
      <c r="N240" s="155"/>
      <c r="O240" s="617" t="s">
        <v>792</v>
      </c>
      <c r="P240" s="617"/>
      <c r="Q240" s="617"/>
      <c r="R240" s="117" t="e" vm="13">
        <v>#VALUE!</v>
      </c>
      <c r="S240" s="52"/>
    </row>
    <row r="241" spans="1:20" ht="14.1" customHeight="1" x14ac:dyDescent="0.25">
      <c r="B241" s="52"/>
      <c r="C241" s="176"/>
      <c r="D241" s="176"/>
      <c r="E241" s="584"/>
      <c r="F241" s="584"/>
      <c r="G241" s="584"/>
      <c r="H241" s="584"/>
      <c r="I241" s="584"/>
      <c r="J241" s="584"/>
      <c r="K241" s="584"/>
      <c r="L241" s="584"/>
      <c r="M241" s="584"/>
      <c r="N241" s="155"/>
      <c r="O241" s="155"/>
      <c r="P241" s="155"/>
      <c r="Q241" s="155"/>
      <c r="R241" s="155"/>
      <c r="S241" s="52"/>
    </row>
    <row r="242" spans="1:20" ht="20.100000000000001" customHeight="1" x14ac:dyDescent="0.25">
      <c r="B242" s="52"/>
      <c r="C242" s="148"/>
      <c r="D242" s="148" t="s">
        <v>525</v>
      </c>
      <c r="E242" s="584" t="s">
        <v>93</v>
      </c>
      <c r="F242" s="584"/>
      <c r="G242" s="584"/>
      <c r="H242" s="584"/>
      <c r="I242" s="584"/>
      <c r="J242" s="584"/>
      <c r="K242" s="584"/>
      <c r="L242" s="584"/>
      <c r="M242" s="584"/>
      <c r="N242" s="155"/>
      <c r="O242" s="155"/>
      <c r="P242" s="155"/>
      <c r="Q242" s="155"/>
      <c r="R242" s="155"/>
      <c r="S242" s="52"/>
    </row>
    <row r="243" spans="1:20" ht="14.1" customHeight="1" x14ac:dyDescent="0.25">
      <c r="B243" s="52"/>
      <c r="C243" s="162"/>
      <c r="D243" s="162"/>
      <c r="E243" s="584"/>
      <c r="F243" s="584"/>
      <c r="G243" s="584"/>
      <c r="H243" s="584"/>
      <c r="I243" s="584"/>
      <c r="J243" s="584"/>
      <c r="K243" s="584"/>
      <c r="L243" s="584"/>
      <c r="M243" s="584"/>
      <c r="N243" s="155"/>
      <c r="O243" s="155"/>
      <c r="P243" s="155"/>
      <c r="Q243" s="155"/>
      <c r="R243" s="155"/>
      <c r="S243" s="52"/>
    </row>
    <row r="244" spans="1:20" ht="20.100000000000001" customHeight="1" x14ac:dyDescent="0.25">
      <c r="B244" s="52"/>
      <c r="C244" s="149"/>
      <c r="D244" s="149" t="s">
        <v>102</v>
      </c>
      <c r="E244" s="76" t="s">
        <v>896</v>
      </c>
      <c r="F244" s="52"/>
      <c r="G244" s="52"/>
      <c r="H244" s="52"/>
      <c r="I244" s="52"/>
      <c r="J244" s="52"/>
      <c r="K244" s="52"/>
      <c r="L244" s="52"/>
      <c r="M244" s="52"/>
      <c r="N244" s="52"/>
      <c r="O244" s="52"/>
      <c r="P244" s="52"/>
      <c r="Q244" s="52"/>
      <c r="R244" s="52"/>
      <c r="S244" s="52"/>
    </row>
    <row r="245" spans="1:20" ht="20.100000000000001" customHeight="1" x14ac:dyDescent="0.25">
      <c r="B245" s="52"/>
      <c r="C245" s="149"/>
      <c r="D245" s="173" t="s">
        <v>104</v>
      </c>
      <c r="E245" s="76" t="s">
        <v>76</v>
      </c>
      <c r="F245" s="52"/>
      <c r="G245" s="52"/>
      <c r="H245" s="52"/>
      <c r="I245" s="52"/>
      <c r="J245" s="52"/>
      <c r="K245" s="52"/>
      <c r="L245" s="52"/>
      <c r="M245" s="52"/>
      <c r="N245" s="52"/>
      <c r="O245" s="52"/>
      <c r="P245" s="52"/>
      <c r="Q245" s="52"/>
      <c r="R245" s="52"/>
      <c r="S245" s="52"/>
    </row>
    <row r="246" spans="1:20" ht="20.100000000000001" customHeight="1" x14ac:dyDescent="0.25">
      <c r="B246" s="52"/>
      <c r="C246" s="52"/>
      <c r="D246" s="52"/>
      <c r="E246" s="52"/>
      <c r="F246" s="52"/>
      <c r="G246" s="52"/>
      <c r="H246" s="52"/>
      <c r="I246" s="610" t="s">
        <v>50</v>
      </c>
      <c r="J246" s="610"/>
      <c r="K246" s="610"/>
      <c r="L246" s="610"/>
      <c r="M246" s="52"/>
      <c r="N246" s="52"/>
      <c r="O246" s="52"/>
      <c r="P246" s="52"/>
      <c r="Q246" s="52"/>
      <c r="R246" s="52"/>
      <c r="S246" s="52"/>
    </row>
    <row r="247" spans="1:20" ht="20.100000000000001" customHeight="1" x14ac:dyDescent="0.25">
      <c r="B247" s="52"/>
      <c r="C247" s="52"/>
      <c r="D247" s="52"/>
      <c r="E247" s="52"/>
      <c r="F247" s="52"/>
      <c r="G247" s="52"/>
      <c r="H247" s="52"/>
      <c r="I247" s="610"/>
      <c r="J247" s="610"/>
      <c r="K247" s="610"/>
      <c r="L247" s="610"/>
      <c r="M247" s="52"/>
      <c r="N247" s="52"/>
      <c r="O247" s="52"/>
      <c r="P247" s="52"/>
      <c r="Q247" s="52"/>
      <c r="R247" s="52"/>
      <c r="S247" s="52"/>
    </row>
    <row r="248" spans="1:20" ht="20.100000000000001" customHeight="1" x14ac:dyDescent="0.25">
      <c r="B248" s="52"/>
      <c r="C248" s="52"/>
      <c r="D248" s="52"/>
      <c r="E248" s="52"/>
      <c r="F248" s="52"/>
      <c r="G248" s="52"/>
      <c r="H248" s="52"/>
      <c r="I248" s="52"/>
      <c r="J248" s="52"/>
      <c r="K248" s="52"/>
      <c r="L248" s="52"/>
      <c r="M248" s="52"/>
      <c r="N248" s="52"/>
      <c r="O248" s="52"/>
      <c r="P248" s="52"/>
      <c r="Q248" s="52"/>
      <c r="R248" s="52"/>
      <c r="S248" s="52"/>
    </row>
    <row r="249" spans="1:20" s="123" customFormat="1" ht="39.9" customHeight="1" x14ac:dyDescent="0.25">
      <c r="A249" s="180"/>
      <c r="C249" s="615" t="s">
        <v>683</v>
      </c>
      <c r="D249" s="615"/>
      <c r="E249" s="615"/>
      <c r="F249" s="615"/>
      <c r="G249" s="615"/>
      <c r="H249" s="615"/>
      <c r="I249" s="615"/>
      <c r="J249" s="615"/>
      <c r="K249" s="615"/>
      <c r="L249" s="615"/>
      <c r="M249" s="615"/>
      <c r="N249" s="615"/>
      <c r="O249" s="615"/>
      <c r="P249" s="615"/>
      <c r="Q249" s="615"/>
      <c r="R249" s="181"/>
      <c r="T249" s="180"/>
    </row>
    <row r="250" spans="1:20" s="123" customFormat="1" ht="20.100000000000001" customHeight="1" x14ac:dyDescent="0.25">
      <c r="A250" s="180"/>
      <c r="D250" s="181"/>
      <c r="E250" s="181"/>
      <c r="F250" s="181"/>
      <c r="G250" s="181"/>
      <c r="H250" s="181"/>
      <c r="I250" s="181"/>
      <c r="J250" s="181"/>
      <c r="K250" s="181"/>
      <c r="L250" s="181"/>
      <c r="M250" s="181"/>
      <c r="N250" s="181"/>
      <c r="O250" s="181"/>
      <c r="P250" s="181"/>
      <c r="Q250" s="181"/>
      <c r="R250" s="181"/>
      <c r="T250" s="180"/>
    </row>
    <row r="251" spans="1:20" ht="20.100000000000001" customHeight="1" x14ac:dyDescent="0.25">
      <c r="B251" s="52"/>
      <c r="C251" s="123" t="s">
        <v>917</v>
      </c>
      <c r="D251" s="123"/>
      <c r="E251" s="123"/>
      <c r="F251" s="123"/>
      <c r="G251" s="123"/>
      <c r="H251" s="123"/>
      <c r="I251" s="123"/>
      <c r="J251" s="123"/>
      <c r="K251" s="123"/>
      <c r="L251" s="123"/>
      <c r="M251" s="123"/>
      <c r="N251" s="123"/>
      <c r="O251" s="123"/>
      <c r="P251" s="123"/>
      <c r="Q251" s="123"/>
      <c r="R251" s="123"/>
      <c r="S251" s="52"/>
    </row>
    <row r="252" spans="1:20" ht="20.100000000000001" customHeight="1" x14ac:dyDescent="0.25">
      <c r="B252" s="52"/>
      <c r="C252" s="616" t="s">
        <v>94</v>
      </c>
      <c r="D252" s="616"/>
      <c r="E252" s="616"/>
      <c r="F252" s="616"/>
      <c r="G252" s="616"/>
      <c r="H252" s="616"/>
      <c r="I252" s="616"/>
      <c r="J252" s="616"/>
      <c r="K252" s="616"/>
      <c r="L252" s="616"/>
      <c r="M252" s="616"/>
      <c r="N252" s="616"/>
      <c r="O252" s="616"/>
      <c r="P252" s="616"/>
      <c r="Q252" s="616"/>
      <c r="R252" s="178"/>
      <c r="S252" s="52"/>
    </row>
    <row r="253" spans="1:20" ht="20.100000000000001" customHeight="1" x14ac:dyDescent="0.25">
      <c r="B253" s="52"/>
      <c r="C253" s="616"/>
      <c r="D253" s="616"/>
      <c r="E253" s="616"/>
      <c r="F253" s="616"/>
      <c r="G253" s="616"/>
      <c r="H253" s="616"/>
      <c r="I253" s="616"/>
      <c r="J253" s="616"/>
      <c r="K253" s="616"/>
      <c r="L253" s="616"/>
      <c r="M253" s="616"/>
      <c r="N253" s="616"/>
      <c r="O253" s="616"/>
      <c r="P253" s="616"/>
      <c r="Q253" s="616"/>
      <c r="R253" s="178"/>
      <c r="S253" s="52"/>
    </row>
    <row r="254" spans="1:20" ht="20.100000000000001" customHeight="1" x14ac:dyDescent="0.25">
      <c r="B254" s="52"/>
      <c r="C254" s="52"/>
      <c r="D254" s="52"/>
      <c r="E254" s="52"/>
      <c r="F254" s="52"/>
      <c r="G254" s="52"/>
      <c r="H254" s="52"/>
      <c r="I254" s="52"/>
      <c r="J254" s="52"/>
      <c r="K254" s="52"/>
      <c r="L254" s="52"/>
      <c r="M254" s="52"/>
      <c r="N254" s="52"/>
      <c r="O254" s="52"/>
      <c r="P254" s="52"/>
      <c r="Q254" s="52"/>
      <c r="R254" s="52"/>
      <c r="S254" s="52"/>
    </row>
    <row r="255" spans="1:20" ht="20.100000000000001" customHeight="1" x14ac:dyDescent="0.25">
      <c r="B255" s="52"/>
      <c r="C255" s="52"/>
      <c r="D255" s="145" t="s">
        <v>416</v>
      </c>
      <c r="E255" s="146" t="s">
        <v>87</v>
      </c>
      <c r="F255" s="76"/>
      <c r="G255" s="76"/>
      <c r="H255" s="76"/>
      <c r="I255" s="76"/>
      <c r="J255" s="76"/>
      <c r="K255" s="76"/>
      <c r="L255" s="76"/>
      <c r="M255" s="76"/>
      <c r="N255" s="76"/>
      <c r="O255" s="76"/>
      <c r="P255" s="619" t="s">
        <v>308</v>
      </c>
      <c r="Q255" s="619"/>
      <c r="R255" s="144" t="e" vm="14">
        <v>#VALUE!</v>
      </c>
      <c r="S255" s="52"/>
    </row>
    <row r="256" spans="1:20" ht="20.100000000000001" customHeight="1" x14ac:dyDescent="0.25">
      <c r="B256" s="52"/>
      <c r="C256" s="52"/>
      <c r="D256" s="147" t="s">
        <v>42</v>
      </c>
      <c r="E256" s="146" t="s">
        <v>91</v>
      </c>
      <c r="F256" s="76"/>
      <c r="G256" s="76"/>
      <c r="H256" s="76"/>
      <c r="I256" s="76"/>
      <c r="J256" s="76"/>
      <c r="K256" s="76"/>
      <c r="L256" s="76"/>
      <c r="M256" s="76"/>
      <c r="N256" s="76"/>
      <c r="O256" s="76"/>
      <c r="P256" s="76"/>
      <c r="Q256" s="76"/>
      <c r="R256" s="76"/>
      <c r="S256" s="52"/>
    </row>
    <row r="257" spans="2:19" ht="20.100000000000001" customHeight="1" x14ac:dyDescent="0.25">
      <c r="B257" s="52"/>
      <c r="C257" s="52"/>
      <c r="D257" s="148" t="s">
        <v>525</v>
      </c>
      <c r="E257" s="146" t="s">
        <v>89</v>
      </c>
      <c r="F257" s="76"/>
      <c r="G257" s="76"/>
      <c r="H257" s="76"/>
      <c r="I257" s="76"/>
      <c r="J257" s="76"/>
      <c r="K257" s="76"/>
      <c r="L257" s="76"/>
      <c r="M257" s="76"/>
      <c r="N257" s="76"/>
      <c r="O257" s="76"/>
      <c r="P257" s="76"/>
      <c r="Q257" s="76"/>
      <c r="R257" s="76"/>
      <c r="S257" s="52"/>
    </row>
    <row r="258" spans="2:19" ht="20.100000000000001" customHeight="1" x14ac:dyDescent="0.25">
      <c r="B258" s="52"/>
      <c r="C258" s="52"/>
      <c r="D258" s="149" t="s">
        <v>102</v>
      </c>
      <c r="E258" s="146" t="s">
        <v>415</v>
      </c>
      <c r="F258" s="76"/>
      <c r="G258" s="76"/>
      <c r="H258" s="76"/>
      <c r="I258" s="76"/>
      <c r="J258" s="76"/>
      <c r="K258" s="76"/>
      <c r="L258" s="76"/>
      <c r="M258" s="76"/>
      <c r="N258" s="76"/>
      <c r="O258" s="76"/>
      <c r="P258" s="76"/>
      <c r="Q258" s="76"/>
      <c r="R258" s="76"/>
      <c r="S258" s="52"/>
    </row>
    <row r="259" spans="2:19" ht="20.100000000000001" customHeight="1" x14ac:dyDescent="0.25">
      <c r="B259" s="52"/>
      <c r="C259" s="52"/>
      <c r="D259" s="173" t="s">
        <v>104</v>
      </c>
      <c r="E259" s="146" t="s">
        <v>76</v>
      </c>
      <c r="F259" s="52"/>
      <c r="G259" s="52"/>
      <c r="H259" s="52"/>
      <c r="I259" s="52"/>
      <c r="J259" s="52"/>
      <c r="K259" s="52"/>
      <c r="L259" s="52"/>
      <c r="M259" s="52"/>
      <c r="N259" s="52"/>
      <c r="O259" s="52"/>
      <c r="P259" s="52"/>
      <c r="Q259" s="52"/>
      <c r="R259" s="52"/>
      <c r="S259" s="52"/>
    </row>
    <row r="260" spans="2:19" ht="20.100000000000001" customHeight="1" x14ac:dyDescent="0.25">
      <c r="B260" s="52"/>
      <c r="C260" s="177"/>
      <c r="D260" s="52"/>
      <c r="E260" s="52"/>
      <c r="F260" s="52"/>
      <c r="G260" s="52"/>
      <c r="H260" s="52"/>
      <c r="I260" s="610" t="s">
        <v>50</v>
      </c>
      <c r="J260" s="610"/>
      <c r="K260" s="610"/>
      <c r="L260" s="610"/>
      <c r="M260" s="52"/>
      <c r="N260" s="52"/>
      <c r="O260" s="52"/>
      <c r="P260" s="52"/>
      <c r="Q260" s="52"/>
      <c r="R260" s="52"/>
      <c r="S260" s="52"/>
    </row>
    <row r="261" spans="2:19" ht="20.100000000000001" customHeight="1" x14ac:dyDescent="0.25">
      <c r="B261" s="52"/>
      <c r="C261" s="52"/>
      <c r="D261" s="52"/>
      <c r="E261" s="52"/>
      <c r="F261" s="52"/>
      <c r="G261" s="52"/>
      <c r="H261" s="52"/>
      <c r="I261" s="610"/>
      <c r="J261" s="610"/>
      <c r="K261" s="610"/>
      <c r="L261" s="610"/>
      <c r="M261" s="52"/>
      <c r="N261" s="52"/>
      <c r="O261" s="52"/>
      <c r="P261" s="52"/>
      <c r="Q261" s="52"/>
      <c r="R261" s="52"/>
      <c r="S261" s="52"/>
    </row>
    <row r="262" spans="2:19" ht="20.100000000000001" customHeight="1" x14ac:dyDescent="0.25">
      <c r="B262" s="52"/>
      <c r="C262" s="52"/>
      <c r="D262" s="52"/>
      <c r="E262" s="52"/>
      <c r="F262" s="52"/>
      <c r="G262" s="52"/>
      <c r="H262" s="52"/>
      <c r="I262" s="52"/>
      <c r="J262" s="52"/>
      <c r="K262" s="52"/>
      <c r="L262" s="52"/>
      <c r="M262" s="52"/>
      <c r="N262" s="52"/>
      <c r="O262" s="52"/>
      <c r="P262" s="52"/>
      <c r="Q262" s="52"/>
      <c r="R262" s="52"/>
      <c r="S262" s="52"/>
    </row>
    <row r="263" spans="2:19" s="180" customFormat="1" ht="20.100000000000001" customHeight="1" x14ac:dyDescent="0.25">
      <c r="B263" s="123"/>
      <c r="C263" s="123"/>
      <c r="D263" s="181"/>
      <c r="E263" s="181"/>
      <c r="F263" s="181"/>
      <c r="G263" s="181"/>
      <c r="H263" s="181"/>
      <c r="I263" s="181"/>
      <c r="J263" s="181"/>
      <c r="K263" s="181"/>
      <c r="L263" s="181"/>
      <c r="M263" s="181"/>
      <c r="N263" s="181"/>
      <c r="O263" s="181"/>
      <c r="P263" s="181"/>
      <c r="Q263" s="181"/>
      <c r="R263" s="181"/>
      <c r="S263" s="123"/>
    </row>
    <row r="264" spans="2:19" ht="20.100000000000001" customHeight="1" x14ac:dyDescent="0.25">
      <c r="B264" s="52"/>
      <c r="C264" s="123" t="s">
        <v>918</v>
      </c>
      <c r="D264" s="174"/>
      <c r="E264" s="174"/>
      <c r="F264" s="174"/>
      <c r="G264" s="174"/>
      <c r="H264" s="174"/>
      <c r="I264" s="174"/>
      <c r="J264" s="174"/>
      <c r="K264" s="174"/>
      <c r="L264" s="174"/>
      <c r="M264" s="174"/>
      <c r="N264" s="174"/>
      <c r="O264" s="174"/>
      <c r="P264" s="174"/>
      <c r="Q264" s="174"/>
      <c r="R264" s="174"/>
      <c r="S264" s="52"/>
    </row>
    <row r="265" spans="2:19" ht="20.100000000000001" customHeight="1" x14ac:dyDescent="0.25">
      <c r="B265" s="52"/>
      <c r="C265" s="143" t="s">
        <v>687</v>
      </c>
      <c r="D265" s="178"/>
      <c r="E265" s="178"/>
      <c r="F265" s="178"/>
      <c r="G265" s="178"/>
      <c r="H265" s="178"/>
      <c r="I265" s="178"/>
      <c r="J265" s="178"/>
      <c r="K265" s="178"/>
      <c r="L265" s="178"/>
      <c r="M265" s="178"/>
      <c r="N265" s="178"/>
      <c r="O265" s="178"/>
      <c r="P265" s="178"/>
      <c r="Q265" s="178"/>
      <c r="R265" s="178"/>
      <c r="S265" s="52"/>
    </row>
    <row r="266" spans="2:19" ht="20.100000000000001" customHeight="1" x14ac:dyDescent="0.25">
      <c r="B266" s="52"/>
      <c r="C266" s="52"/>
      <c r="D266" s="52"/>
      <c r="E266" s="52"/>
      <c r="F266" s="52"/>
      <c r="G266" s="52"/>
      <c r="H266" s="52"/>
      <c r="I266" s="52"/>
      <c r="J266" s="52"/>
      <c r="K266" s="52"/>
      <c r="L266" s="52"/>
      <c r="M266" s="52"/>
      <c r="N266" s="52"/>
      <c r="O266" s="52"/>
      <c r="P266" s="52"/>
      <c r="Q266" s="52"/>
      <c r="R266" s="52"/>
      <c r="S266" s="52"/>
    </row>
    <row r="267" spans="2:19" ht="20.100000000000001" customHeight="1" x14ac:dyDescent="0.25">
      <c r="B267" s="52"/>
      <c r="C267" s="52"/>
      <c r="D267" s="145" t="s">
        <v>416</v>
      </c>
      <c r="E267" s="146" t="s">
        <v>87</v>
      </c>
      <c r="F267" s="146"/>
      <c r="G267" s="146"/>
      <c r="H267" s="146"/>
      <c r="I267" s="146"/>
      <c r="J267" s="146"/>
      <c r="K267" s="146"/>
      <c r="L267" s="146"/>
      <c r="M267" s="146"/>
      <c r="N267" s="146"/>
      <c r="O267" s="146"/>
      <c r="P267" s="619" t="s">
        <v>308</v>
      </c>
      <c r="Q267" s="619"/>
      <c r="R267" s="144" t="e" vm="14">
        <v>#VALUE!</v>
      </c>
      <c r="S267" s="52"/>
    </row>
    <row r="268" spans="2:19" ht="20.100000000000001" customHeight="1" x14ac:dyDescent="0.25">
      <c r="B268" s="52"/>
      <c r="C268" s="52"/>
      <c r="D268" s="147" t="s">
        <v>42</v>
      </c>
      <c r="E268" s="146" t="s">
        <v>91</v>
      </c>
      <c r="F268" s="146"/>
      <c r="G268" s="146"/>
      <c r="H268" s="146"/>
      <c r="I268" s="146"/>
      <c r="J268" s="146"/>
      <c r="K268" s="146"/>
      <c r="L268" s="146"/>
      <c r="M268" s="146"/>
      <c r="N268" s="146"/>
      <c r="O268" s="146"/>
      <c r="P268" s="146"/>
      <c r="Q268" s="146"/>
      <c r="R268" s="146"/>
      <c r="S268" s="52"/>
    </row>
    <row r="269" spans="2:19" ht="20.100000000000001" customHeight="1" x14ac:dyDescent="0.25">
      <c r="B269" s="52"/>
      <c r="C269" s="52"/>
      <c r="D269" s="148" t="s">
        <v>525</v>
      </c>
      <c r="E269" s="146" t="s">
        <v>89</v>
      </c>
      <c r="F269" s="146"/>
      <c r="G269" s="146"/>
      <c r="H269" s="146"/>
      <c r="I269" s="146"/>
      <c r="J269" s="146"/>
      <c r="K269" s="146"/>
      <c r="L269" s="146"/>
      <c r="M269" s="146"/>
      <c r="N269" s="146"/>
      <c r="O269" s="146"/>
      <c r="P269" s="146"/>
      <c r="Q269" s="146"/>
      <c r="R269" s="146"/>
      <c r="S269" s="52"/>
    </row>
    <row r="270" spans="2:19" ht="20.100000000000001" customHeight="1" x14ac:dyDescent="0.25">
      <c r="B270" s="52"/>
      <c r="C270" s="52"/>
      <c r="D270" s="149" t="s">
        <v>102</v>
      </c>
      <c r="E270" s="146" t="s">
        <v>896</v>
      </c>
      <c r="F270" s="146"/>
      <c r="G270" s="146"/>
      <c r="H270" s="146"/>
      <c r="I270" s="146"/>
      <c r="J270" s="146"/>
      <c r="K270" s="146"/>
      <c r="L270" s="146"/>
      <c r="M270" s="146"/>
      <c r="N270" s="146"/>
      <c r="O270" s="146"/>
      <c r="P270" s="146"/>
      <c r="Q270" s="146"/>
      <c r="R270" s="146"/>
      <c r="S270" s="52"/>
    </row>
    <row r="271" spans="2:19" ht="20.100000000000001" customHeight="1" x14ac:dyDescent="0.25">
      <c r="B271" s="52"/>
      <c r="C271" s="52"/>
      <c r="D271" s="173" t="s">
        <v>104</v>
      </c>
      <c r="E271" s="146" t="s">
        <v>76</v>
      </c>
      <c r="F271" s="52"/>
      <c r="G271" s="52"/>
      <c r="H271" s="52"/>
      <c r="I271" s="52"/>
      <c r="J271" s="52"/>
      <c r="K271" s="52"/>
      <c r="L271" s="52"/>
      <c r="M271" s="52"/>
      <c r="N271" s="52"/>
      <c r="O271" s="52"/>
      <c r="P271" s="52"/>
      <c r="Q271" s="52"/>
      <c r="R271" s="52"/>
      <c r="S271" s="52"/>
    </row>
    <row r="272" spans="2:19" ht="20.100000000000001" customHeight="1" x14ac:dyDescent="0.25">
      <c r="B272" s="52"/>
      <c r="C272" s="177"/>
      <c r="D272" s="52"/>
      <c r="E272" s="52"/>
      <c r="F272" s="52"/>
      <c r="G272" s="52"/>
      <c r="H272" s="52"/>
      <c r="I272" s="610" t="s">
        <v>50</v>
      </c>
      <c r="J272" s="610"/>
      <c r="K272" s="610"/>
      <c r="L272" s="610"/>
      <c r="M272" s="52"/>
      <c r="N272" s="52"/>
      <c r="O272" s="52"/>
      <c r="P272" s="52"/>
      <c r="Q272" s="52"/>
      <c r="R272" s="52"/>
      <c r="S272" s="52"/>
    </row>
    <row r="273" spans="2:19" ht="20.100000000000001" customHeight="1" x14ac:dyDescent="0.25">
      <c r="B273" s="52"/>
      <c r="C273" s="52"/>
      <c r="D273" s="52"/>
      <c r="E273" s="52"/>
      <c r="F273" s="52"/>
      <c r="G273" s="52"/>
      <c r="H273" s="52"/>
      <c r="I273" s="610"/>
      <c r="J273" s="610"/>
      <c r="K273" s="610"/>
      <c r="L273" s="610"/>
      <c r="M273" s="52"/>
      <c r="N273" s="52"/>
      <c r="O273" s="52"/>
      <c r="P273" s="52"/>
      <c r="Q273" s="52"/>
      <c r="R273" s="52"/>
      <c r="S273" s="52"/>
    </row>
    <row r="274" spans="2:19" ht="20.100000000000001" customHeight="1" x14ac:dyDescent="0.25">
      <c r="B274" s="52"/>
      <c r="C274" s="52"/>
      <c r="D274" s="52"/>
      <c r="E274" s="52"/>
      <c r="F274" s="52"/>
      <c r="G274" s="52"/>
      <c r="H274" s="52"/>
      <c r="I274" s="52"/>
      <c r="J274" s="52"/>
      <c r="K274" s="52"/>
      <c r="L274" s="52"/>
      <c r="M274" s="52"/>
      <c r="N274" s="52"/>
      <c r="O274" s="52"/>
      <c r="P274" s="52"/>
      <c r="Q274" s="52"/>
      <c r="R274" s="52"/>
      <c r="S274" s="52"/>
    </row>
    <row r="275" spans="2:19" ht="20.100000000000001" customHeight="1" x14ac:dyDescent="0.25"/>
    <row r="276" spans="2:19" ht="20.100000000000001" customHeight="1" x14ac:dyDescent="0.25">
      <c r="B276" s="627" t="s">
        <v>744</v>
      </c>
      <c r="C276" s="627"/>
      <c r="D276" s="627"/>
      <c r="Q276" s="628" t="s">
        <v>747</v>
      </c>
      <c r="R276" s="628"/>
      <c r="S276" s="628"/>
    </row>
    <row r="277" spans="2:19" ht="20.100000000000001" customHeight="1" x14ac:dyDescent="0.25">
      <c r="B277" s="627"/>
      <c r="C277" s="627"/>
      <c r="D277" s="627"/>
      <c r="I277" s="626" t="s">
        <v>743</v>
      </c>
      <c r="J277" s="626"/>
      <c r="K277" s="626"/>
      <c r="L277" s="626"/>
      <c r="Q277" s="628"/>
      <c r="R277" s="628"/>
      <c r="S277" s="628"/>
    </row>
    <row r="278" spans="2:19" x14ac:dyDescent="0.25"/>
    <row r="279" spans="2:19" x14ac:dyDescent="0.25"/>
  </sheetData>
  <sheetProtection algorithmName="SHA-512" hashValue="0VGtwHWfJghWdQNdA1nDGkirNm6LNmOz8ZZQi79i5ZzNnqiXsZ1JBGTvAmE09IEjqqOfT/mhwDNbPdhNa2K4Lg==" saltValue="/sLlXaAPym/+nIFrkek42w==" spinCount="100000" sheet="1" objects="1" scenarios="1"/>
  <protectedRanges>
    <protectedRange sqref="I62 I75 I90 I104 I119 I132 I144 I158 I174 I189 I203 I215 I231 I246 I260 I272" name="Responses"/>
  </protectedRanges>
  <mergeCells count="111">
    <mergeCell ref="C122:R122"/>
    <mergeCell ref="E117:M117"/>
    <mergeCell ref="C136:R136"/>
    <mergeCell ref="I144:L145"/>
    <mergeCell ref="I132:L133"/>
    <mergeCell ref="C123:R123"/>
    <mergeCell ref="C252:Q253"/>
    <mergeCell ref="D21:M22"/>
    <mergeCell ref="P21:Q21"/>
    <mergeCell ref="C150:R150"/>
    <mergeCell ref="I158:L159"/>
    <mergeCell ref="P153:Q153"/>
    <mergeCell ref="P155:Q155"/>
    <mergeCell ref="E167:M168"/>
    <mergeCell ref="E169:M170"/>
    <mergeCell ref="E171:M172"/>
    <mergeCell ref="C135:R135"/>
    <mergeCell ref="E125:M126"/>
    <mergeCell ref="E127:M128"/>
    <mergeCell ref="I215:L216"/>
    <mergeCell ref="I260:L261"/>
    <mergeCell ref="I246:L247"/>
    <mergeCell ref="P238:Q238"/>
    <mergeCell ref="O240:Q240"/>
    <mergeCell ref="P255:Q255"/>
    <mergeCell ref="E240:M241"/>
    <mergeCell ref="E242:M243"/>
    <mergeCell ref="I277:L277"/>
    <mergeCell ref="B276:D277"/>
    <mergeCell ref="I272:L273"/>
    <mergeCell ref="Q276:S277"/>
    <mergeCell ref="P267:Q267"/>
    <mergeCell ref="P12:Q12"/>
    <mergeCell ref="E28:M29"/>
    <mergeCell ref="C36:M37"/>
    <mergeCell ref="E26:M27"/>
    <mergeCell ref="D30:M32"/>
    <mergeCell ref="I189:L190"/>
    <mergeCell ref="P99:Q99"/>
    <mergeCell ref="P101:Q101"/>
    <mergeCell ref="P110:Q110"/>
    <mergeCell ref="O112:Q112"/>
    <mergeCell ref="E110:M111"/>
    <mergeCell ref="E112:M113"/>
    <mergeCell ref="I119:L120"/>
    <mergeCell ref="E138:M139"/>
    <mergeCell ref="E140:M141"/>
    <mergeCell ref="P138:Q138"/>
    <mergeCell ref="C107:R107"/>
    <mergeCell ref="C108:R108"/>
    <mergeCell ref="E114:M116"/>
    <mergeCell ref="E185:M186"/>
    <mergeCell ref="I174:L175"/>
    <mergeCell ref="C148:Q148"/>
    <mergeCell ref="E86:L87"/>
    <mergeCell ref="O84:Q84"/>
    <mergeCell ref="O86:Q86"/>
    <mergeCell ref="E88:L88"/>
    <mergeCell ref="P88:Q88"/>
    <mergeCell ref="P6:Q6"/>
    <mergeCell ref="C6:L7"/>
    <mergeCell ref="C9:L11"/>
    <mergeCell ref="I62:L63"/>
    <mergeCell ref="C65:R65"/>
    <mergeCell ref="C12:F12"/>
    <mergeCell ref="D13:M13"/>
    <mergeCell ref="D14:M14"/>
    <mergeCell ref="D15:M15"/>
    <mergeCell ref="D16:M16"/>
    <mergeCell ref="P23:Q23"/>
    <mergeCell ref="P10:Q10"/>
    <mergeCell ref="P8:Q8"/>
    <mergeCell ref="O47:Q47"/>
    <mergeCell ref="O43:Q43"/>
    <mergeCell ref="O49:Q49"/>
    <mergeCell ref="D28:D29"/>
    <mergeCell ref="P70:Q70"/>
    <mergeCell ref="I75:L76"/>
    <mergeCell ref="C78:R78"/>
    <mergeCell ref="C79:P80"/>
    <mergeCell ref="E82:L83"/>
    <mergeCell ref="E84:L85"/>
    <mergeCell ref="I104:L105"/>
    <mergeCell ref="I90:L91"/>
    <mergeCell ref="O82:Q82"/>
    <mergeCell ref="C97:O97"/>
    <mergeCell ref="C66:N67"/>
    <mergeCell ref="C192:Q192"/>
    <mergeCell ref="C249:Q249"/>
    <mergeCell ref="C195:N196"/>
    <mergeCell ref="P167:Q167"/>
    <mergeCell ref="P169:Q169"/>
    <mergeCell ref="C178:O179"/>
    <mergeCell ref="O183:Q183"/>
    <mergeCell ref="P181:Q181"/>
    <mergeCell ref="E181:M182"/>
    <mergeCell ref="E183:M184"/>
    <mergeCell ref="I203:L204"/>
    <mergeCell ref="I231:L232"/>
    <mergeCell ref="P198:Q198"/>
    <mergeCell ref="P210:Q210"/>
    <mergeCell ref="P224:Q224"/>
    <mergeCell ref="P226:Q226"/>
    <mergeCell ref="C235:P236"/>
    <mergeCell ref="E238:M239"/>
    <mergeCell ref="E224:M225"/>
    <mergeCell ref="E226:M227"/>
    <mergeCell ref="E228:M229"/>
    <mergeCell ref="C221:R221"/>
    <mergeCell ref="C222:R222"/>
    <mergeCell ref="C177:R177"/>
  </mergeCells>
  <phoneticPr fontId="8" type="noConversion"/>
  <dataValidations count="2">
    <dataValidation type="list" allowBlank="1" showInputMessage="1" showErrorMessage="1" sqref="I158:L159 I203:L204 I215:L216 I260:L261 I272:L273 I189:L190 I246:L247" xr:uid="{63328B97-CC5A-48BB-94DE-9884FB333715}">
      <formula1>HMLN_Options</formula1>
    </dataValidation>
    <dataValidation type="list" allowBlank="1" showInputMessage="1" showErrorMessage="1" sqref="I62:L63 I75:L76 I90:L91 I104:L105 I119:L120 I132:L133 I144:L145 I174:L175 I231:L232" xr:uid="{84D4DC59-2C20-44E9-8085-F234CF0F0D26}">
      <formula1>HML_Options</formula1>
    </dataValidation>
  </dataValidations>
  <hyperlinks>
    <hyperlink ref="O49" location="Def_FloodMitigation" display="Flood Mitigation Measures" xr:uid="{11D753B1-552D-5747-9964-97B8F14AA3BC}"/>
    <hyperlink ref="R49" location="Def_CritInfras" display="Critical Infrastructure - Definition &gt;" xr:uid="{3DFA4059-DA19-C948-B130-14F60B9468B2}"/>
    <hyperlink ref="O43:Q43" location="Info_FloodHistory" display="Flood History" xr:uid="{05B6D5EC-8FA8-9A41-8470-6691990CEDC3}"/>
    <hyperlink ref="O47:Q47" location="Def_CritInfras" display="Critical Infrastructure" xr:uid="{0298528E-0C6D-3A4C-AA67-E2730EFE26A7}"/>
    <hyperlink ref="P70:Q70" location="Info_AgeDevelopment" display="Age of Development" xr:uid="{B8285D00-2656-8D48-B619-C89C21046680}"/>
    <hyperlink ref="O84" location="Def_VulnerablePopulations" display="Vulnerable Populations - Definition &gt;" xr:uid="{EEB8A9C8-F684-3C4A-9482-472DBBB587B0}"/>
    <hyperlink ref="O86:Q86" location="Def_VulnerablePopulations" display="Social Vulnerability" xr:uid="{C8E67C8B-2848-144A-A35D-DDB3A29F2862}"/>
    <hyperlink ref="P101:Q101" location="Def_SurfacePonding" display="Surface Ponding" xr:uid="{EC0C291F-A413-8A4A-930D-5EF4944A8F08}"/>
    <hyperlink ref="P99:Q99" location="Def_SurfacePonding" display="Topography" xr:uid="{D7B5BBFF-1E15-CB47-834A-DFD42F2FEA69}"/>
    <hyperlink ref="P101:R101" location="Def_Topography" display="Topography" xr:uid="{4693E132-D69A-3044-9758-1C736A091DC2}"/>
    <hyperlink ref="P99:R99" location="Def_SurfacePonding" display="Surface Ponding" xr:uid="{E10E38D9-8AA3-AF40-9F34-E9004023AA48}"/>
    <hyperlink ref="P110:Q110" location="Def_ImperviousSurfaces" display="Impervious Surfaces" xr:uid="{6D8303E4-8123-164A-AB4D-4FB30F914F26}"/>
    <hyperlink ref="O112:Q112" location="Def_GreenInfrastructure" display="Natural or Green Infrastructure" xr:uid="{9E1D1DDE-9E81-CE48-AD67-813EB4386E9C}"/>
    <hyperlink ref="P138:Q138" location="Info_SewerSystems" display="Sewer Systems" xr:uid="{1F62741D-FFC0-C64F-8CA7-6107514B82E3}"/>
    <hyperlink ref="P153:Q153" location="Info_FloodMapping" display="Flood Mapping" xr:uid="{736EFE17-6F26-3141-B848-25DB2B7011A9}"/>
    <hyperlink ref="P155:Q155" location="Info_SewerSystems" display="Sewer Systems" xr:uid="{A77B6959-FCDE-BB4A-A9FE-2C82365803DA}"/>
    <hyperlink ref="P167:Q167" location="Def_Watercourses" display="Watercourses" xr:uid="{D53B3C58-538A-834D-B0A5-B76E87418EF9}"/>
    <hyperlink ref="P169:Q169" location="Def_RiverFlood" display="River Flooding" xr:uid="{4F8601DF-9A65-A54C-B896-3BC5EEE663E2}"/>
    <hyperlink ref="O183:R183" location="Def_RegulatoryFloodplain" display="Regulatory Floodplain Areas" xr:uid="{40056C43-8165-044A-BC5C-8E8D2B74F3F7}"/>
    <hyperlink ref="P181:R181" location="Def_Floodplain" display="Floodplains" xr:uid="{85AB6903-7C35-244D-B1B5-E44A784DFAF2}"/>
    <hyperlink ref="P198:R198" location="Info_FloodMapping" display="Flood Mapping" xr:uid="{492C9502-AA87-DC4A-872E-0806189781D5}"/>
    <hyperlink ref="P210:R210" location="Info_FloodMapping" display="Flood Mapping" xr:uid="{FD881E49-F97E-6049-A15C-E4E7CFC3D70E}"/>
    <hyperlink ref="R224" location="Def_RegulatoryFloodplain" display="Regulatory Floodplain Areas" xr:uid="{59A4244F-4A1A-BB48-96B1-062F6D36F64D}"/>
    <hyperlink ref="R226" location="Def_RegulatoryFloodplain" display="Regulatory Floodplain Areas" xr:uid="{F8C1AA7B-563C-AC41-853B-3DC640756E36}"/>
    <hyperlink ref="P224:Q224" location="Def_Shoreline" display="Shorelines" xr:uid="{81DAA2A8-EEA6-F544-A325-E05A17187086}"/>
    <hyperlink ref="P226:Q226" location="Def_CoastalFlood" display="Coastal Flooding" xr:uid="{195C37A6-3C8F-EA48-98A6-15CB015A174E}"/>
    <hyperlink ref="O240:R240" location="Def_RegulatoryFloodplain" display="Regulatory Floodplain Areas" xr:uid="{5F3C3687-090F-0F43-AABB-9978ADDC74DA}"/>
    <hyperlink ref="P238:R238" location="Def_Floodplain" display="Floodplains" xr:uid="{0711B942-C539-6A49-A877-C9E69A820194}"/>
    <hyperlink ref="P255:R255" location="Info_FloodMapping" display="Flood Mapping" xr:uid="{5C6F5A17-2330-D04C-9EDC-638ED5581F97}"/>
    <hyperlink ref="P267:R267" location="Info_FloodMapping" display="Flood Mapping" xr:uid="{52EF5C31-E16A-EA4A-9677-936EFD4B1FD5}"/>
    <hyperlink ref="P8:Q8" location="Def_Exposure" display="Exposure" xr:uid="{45D91041-3256-7343-940B-2B4DE56F2D6E}"/>
    <hyperlink ref="R8" location="Def_Exposure" display="Def_Exposure" xr:uid="{53647554-46AD-2944-84F5-27DC6A715B7D}"/>
    <hyperlink ref="P70:R70" location="Info_AgeDevelopment" display="Age of Development" xr:uid="{32D6608F-5215-AA4E-8E35-BE91BA568588}"/>
    <hyperlink ref="O84:R84" location="Def_VulnerablePopulations" display="Vulnerable Populations" xr:uid="{EF59315D-88DE-3F46-A0AD-44376FDF5544}"/>
    <hyperlink ref="O86:R86" location="Def_SocialVulnerability" display="Social Vulnerability" xr:uid="{F4CFC72D-469A-2348-A95C-9DBC01BE2413}"/>
    <hyperlink ref="O47:R47" location="Def_CritInfras" display="Critical Infrastructure" xr:uid="{AC8FFB2D-28DF-9A42-9EA6-BFF4698413E4}"/>
    <hyperlink ref="O43:R43" location="Info_FloodHistory" display="Flood History" xr:uid="{AB99EBB5-CE48-C145-A1FD-3B0E1F0BFE6F}"/>
    <hyperlink ref="P6:R6" location="Def_FloodHazards" display="Flood Hazards " xr:uid="{8FC1F77C-6AE9-BD44-9B9C-A8DC8066A6DE}"/>
    <hyperlink ref="P10:R10" location="Def_FloodMap" display="Flood Mapping" xr:uid="{54C0312D-6731-B740-88B6-9F51558F2BA3}"/>
    <hyperlink ref="P110:R110" location="Def_ImperviousSurfaces" display="Impervious Surfaces" xr:uid="{E8516606-6094-084B-9CBD-5195F32F4B74}"/>
    <hyperlink ref="O112:R112" location="Def_GreenInfrastructure" display="Natural or Green Infrastructure" xr:uid="{80AA41FE-3F7B-B34D-81C0-F8BF9112BE93}"/>
    <hyperlink ref="P138:R138" location="Info_SewerSystems" display="Sewer Systems" xr:uid="{0B85718A-9004-3A46-BD23-F768B09BB721}"/>
    <hyperlink ref="P153:R153" location="Info_FloodMapping" display="Flood Mapping" xr:uid="{33A9A031-81FA-E049-9470-2A0F7602E719}"/>
    <hyperlink ref="P155:R155" location="Info_SewerSystems" display="Sewer Systems" xr:uid="{D0EB77CF-9987-564B-8A62-C095E4E3AA42}"/>
    <hyperlink ref="P167:R167" location="Def_Watercourses" display="Watercourses" xr:uid="{33A9D27E-195F-3142-815B-BD5205C2ADAD}"/>
    <hyperlink ref="P169:R169" location="Def_RiverFlood" display="River Flooding" xr:uid="{67D00646-0B6C-1F43-8B4A-60FF3671A2DB}"/>
    <hyperlink ref="P224:R224" location="Def_Shoreline" display="Shorelines" xr:uid="{A04220DF-B9EB-664F-ABEF-A50E5D1A0BFD}"/>
    <hyperlink ref="P226:R226" location="Def_CoastalFlood" display="Coastal Flooding" xr:uid="{3A10159D-C6C7-584D-A8EE-C6EF94695BF4}"/>
    <hyperlink ref="Q276:S277" location="'Section II'!B5" display="To Section II" xr:uid="{1D2008D7-9A03-45DF-B328-C586D2286B21}"/>
    <hyperlink ref="P12:R12" r:id="rId1" display="CSA W210:21" xr:uid="{476A93B6-7410-0743-87AD-E99D3916D470}"/>
    <hyperlink ref="O82:Q82" location="Info_Stormwater" display="Stormwater Management" xr:uid="{B33349F2-4005-424D-BA4F-C5B3B26702D3}"/>
    <hyperlink ref="O82:R82" location="Info_VulnerablePopulations" display="Vulnerable Populations" xr:uid="{CC2338A1-F1E9-466B-89CD-DBC68149C265}"/>
    <hyperlink ref="P88:R88" location="Def_Floodplain" display="Floodplains" xr:uid="{C8A47214-26CF-4A89-A61C-A09D412CF1EE}"/>
    <hyperlink ref="B276:D277" location="'START HERE'!A1" display="Previous" xr:uid="{04239FFD-8E79-4678-80D0-25004DA64AFB}"/>
    <hyperlink ref="I277:K277" location="'Start Here'!A1" display="Return to top of page" xr:uid="{C06E5E15-3799-4A39-AE58-8FA0AA38EDE7}"/>
    <hyperlink ref="I277:L277" location="'Section I'!B5" display="Return to top of page" xr:uid="{EDDD0012-AA16-4729-8FA8-EA43A71CECC8}"/>
    <hyperlink ref="P23:Q23" location="Def_Exposure" display="Exposure" xr:uid="{89F2A481-5862-4A01-8661-73AA63C5D01D}"/>
    <hyperlink ref="R23" location="Def_Exposure" display="Def_Exposure" xr:uid="{0BC96991-4A4B-4DAE-9C74-4363D8B82FCF}"/>
    <hyperlink ref="P21:R21" location="Def_FloodHazards" display="Flood Hazards " xr:uid="{C8F6D852-6E82-4374-BD6A-00E9A8EEB5C4}"/>
  </hyperlinks>
  <printOptions horizontalCentered="1"/>
  <pageMargins left="0.39370078740157483" right="0.39370078740157483" top="0.39370078740157483" bottom="0.39370078740157483" header="0.51181102362204722" footer="0.51181102362204722"/>
  <pageSetup scale="53" fitToHeight="0" orientation="portrait" r:id="rId2"/>
  <headerFooter>
    <oddFooter>&amp;LMunicipal Flood Risk Check-Up&amp;CSection I: Flood Hazard and Exposure - Identifying Potential Risks&amp;R&amp;P of &amp;N</oddFooter>
  </headerFooter>
  <rowBreaks count="4" manualBreakCount="4">
    <brk id="39" max="19" man="1"/>
    <brk id="93" max="19" man="1"/>
    <brk id="161" max="19" man="1"/>
    <brk id="218" max="1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CA22-F9FE-4993-9637-5ABB68F03466}">
  <sheetPr>
    <tabColor theme="8" tint="0.39997558519241921"/>
    <pageSetUpPr fitToPage="1"/>
  </sheetPr>
  <dimension ref="A1:AB218"/>
  <sheetViews>
    <sheetView showGridLines="0" zoomScale="90" zoomScaleNormal="90" workbookViewId="0">
      <pane ySplit="4" topLeftCell="A5" activePane="bottomLeft" state="frozen"/>
      <selection pane="bottomLeft"/>
    </sheetView>
  </sheetViews>
  <sheetFormatPr defaultColWidth="0" defaultRowHeight="14.4" zeroHeight="1" x14ac:dyDescent="0.25"/>
  <cols>
    <col min="1" max="1" width="3.59765625" style="40" customWidth="1"/>
    <col min="2" max="18" width="8.8984375" style="40" customWidth="1"/>
    <col min="19" max="19" width="6" style="40" customWidth="1"/>
    <col min="20" max="20" width="3.59765625" style="40" customWidth="1"/>
    <col min="21" max="28" width="0" style="40" hidden="1" customWidth="1"/>
    <col min="29" max="16384" width="8.8984375" style="40" hidden="1"/>
  </cols>
  <sheetData>
    <row r="1" spans="2:19" ht="14.1" customHeight="1" x14ac:dyDescent="0.25"/>
    <row r="2" spans="2:19" ht="14.1" customHeight="1" x14ac:dyDescent="0.25">
      <c r="B2" s="111"/>
      <c r="C2" s="111"/>
      <c r="D2" s="111"/>
      <c r="E2" s="111"/>
      <c r="F2" s="111"/>
      <c r="G2" s="111"/>
      <c r="H2" s="111"/>
      <c r="I2" s="111"/>
      <c r="J2" s="111"/>
      <c r="K2" s="111"/>
      <c r="L2" s="111"/>
      <c r="M2" s="111"/>
      <c r="N2" s="111"/>
      <c r="O2" s="111"/>
      <c r="P2" s="111"/>
      <c r="Q2" s="111"/>
      <c r="R2" s="111"/>
      <c r="S2" s="111"/>
    </row>
    <row r="3" spans="2:19" ht="50.1" customHeight="1" x14ac:dyDescent="0.3">
      <c r="B3" s="111"/>
      <c r="C3" s="183" t="e" vm="4">
        <v>#VALUE!</v>
      </c>
      <c r="D3" s="184"/>
      <c r="E3" s="113" t="s">
        <v>95</v>
      </c>
      <c r="F3" s="185"/>
      <c r="G3" s="185"/>
      <c r="H3" s="185"/>
      <c r="I3" s="185"/>
      <c r="J3" s="185"/>
      <c r="K3" s="185"/>
      <c r="L3" s="185"/>
      <c r="M3" s="185"/>
      <c r="N3" s="184"/>
      <c r="O3" s="184"/>
      <c r="P3" s="184"/>
      <c r="Q3" s="184"/>
      <c r="R3" s="184"/>
      <c r="S3" s="184"/>
    </row>
    <row r="4" spans="2:19" ht="15" customHeight="1" x14ac:dyDescent="0.25">
      <c r="B4" s="184"/>
      <c r="C4" s="184"/>
      <c r="D4" s="184"/>
      <c r="E4" s="184"/>
      <c r="F4" s="184"/>
      <c r="G4" s="184"/>
      <c r="H4" s="184"/>
      <c r="I4" s="184"/>
      <c r="J4" s="184"/>
      <c r="K4" s="184"/>
      <c r="L4" s="184"/>
      <c r="M4" s="184"/>
      <c r="N4" s="184"/>
      <c r="O4" s="184"/>
      <c r="P4" s="184"/>
      <c r="Q4" s="184"/>
      <c r="R4" s="184"/>
      <c r="S4" s="184"/>
    </row>
    <row r="5" spans="2:19" ht="20.100000000000001" customHeight="1" x14ac:dyDescent="0.25">
      <c r="B5" s="52"/>
      <c r="C5" s="52"/>
      <c r="D5" s="52"/>
      <c r="E5" s="52"/>
      <c r="F5" s="52"/>
      <c r="G5" s="52"/>
      <c r="H5" s="52"/>
      <c r="I5" s="52"/>
      <c r="J5" s="52"/>
      <c r="K5" s="52"/>
      <c r="L5" s="52"/>
      <c r="M5" s="52"/>
      <c r="N5" s="52"/>
      <c r="O5" s="52"/>
      <c r="P5" s="52"/>
      <c r="Q5" s="52"/>
      <c r="R5" s="52"/>
      <c r="S5" s="52"/>
    </row>
    <row r="6" spans="2:19" ht="20.100000000000001" customHeight="1" x14ac:dyDescent="0.25">
      <c r="B6" s="52"/>
      <c r="C6" s="632" t="s">
        <v>96</v>
      </c>
      <c r="D6" s="632"/>
      <c r="E6" s="632"/>
      <c r="F6" s="632"/>
      <c r="G6" s="632"/>
      <c r="H6" s="632"/>
      <c r="I6" s="632"/>
      <c r="J6" s="632"/>
      <c r="K6" s="632"/>
      <c r="L6" s="632"/>
      <c r="M6" s="186"/>
      <c r="N6" s="186"/>
      <c r="O6" s="186"/>
      <c r="P6" s="186"/>
      <c r="Q6" s="186"/>
      <c r="R6" s="186"/>
      <c r="S6" s="52"/>
    </row>
    <row r="7" spans="2:19" ht="20.100000000000001" customHeight="1" x14ac:dyDescent="0.25">
      <c r="B7" s="52"/>
      <c r="C7" s="632"/>
      <c r="D7" s="632"/>
      <c r="E7" s="632"/>
      <c r="F7" s="632"/>
      <c r="G7" s="632"/>
      <c r="H7" s="632"/>
      <c r="I7" s="632"/>
      <c r="J7" s="632"/>
      <c r="K7" s="632"/>
      <c r="L7" s="632"/>
      <c r="M7" s="186"/>
      <c r="N7" s="186"/>
      <c r="O7" s="186"/>
      <c r="P7" s="186"/>
      <c r="Q7" s="186"/>
      <c r="R7" s="186"/>
      <c r="S7" s="52"/>
    </row>
    <row r="8" spans="2:19" ht="14.1" customHeight="1" x14ac:dyDescent="0.3">
      <c r="B8" s="52"/>
      <c r="C8" s="186"/>
      <c r="D8" s="186"/>
      <c r="E8" s="186"/>
      <c r="F8" s="186"/>
      <c r="G8" s="186"/>
      <c r="H8" s="186"/>
      <c r="I8" s="186"/>
      <c r="J8" s="186"/>
      <c r="K8" s="186"/>
      <c r="L8" s="186"/>
      <c r="M8" s="84"/>
      <c r="N8" s="84"/>
      <c r="O8" s="84"/>
      <c r="P8" s="84"/>
      <c r="Q8" s="84"/>
      <c r="R8" s="84"/>
      <c r="S8" s="52"/>
    </row>
    <row r="9" spans="2:19" ht="20.100000000000001" customHeight="1" x14ac:dyDescent="0.25">
      <c r="B9" s="52"/>
      <c r="C9" s="76" t="s">
        <v>23</v>
      </c>
      <c r="D9" s="52"/>
      <c r="E9" s="52"/>
      <c r="F9" s="52"/>
      <c r="G9" s="52"/>
      <c r="H9" s="52"/>
      <c r="I9" s="52"/>
      <c r="J9" s="52"/>
      <c r="K9" s="52"/>
      <c r="L9" s="52"/>
      <c r="M9" s="52"/>
      <c r="N9" s="52"/>
      <c r="O9" s="52"/>
      <c r="P9" s="52"/>
      <c r="Q9" s="52"/>
      <c r="R9" s="52"/>
      <c r="S9" s="52"/>
    </row>
    <row r="10" spans="2:19" ht="20.100000000000001" customHeight="1" x14ac:dyDescent="0.25">
      <c r="B10" s="52"/>
      <c r="C10" s="187" t="s">
        <v>493</v>
      </c>
      <c r="D10" s="52" t="s">
        <v>640</v>
      </c>
      <c r="E10" s="52"/>
      <c r="F10" s="52"/>
      <c r="G10" s="52"/>
      <c r="H10" s="52"/>
      <c r="I10" s="52"/>
      <c r="J10" s="52"/>
      <c r="K10" s="52"/>
      <c r="L10" s="52"/>
      <c r="M10" s="52"/>
      <c r="N10" s="52"/>
      <c r="O10" s="52"/>
      <c r="P10" s="52"/>
      <c r="Q10" s="52"/>
      <c r="R10" s="52"/>
      <c r="S10" s="52"/>
    </row>
    <row r="11" spans="2:19" ht="20.100000000000001" customHeight="1" x14ac:dyDescent="0.25">
      <c r="B11" s="52"/>
      <c r="C11" s="187" t="s">
        <v>494</v>
      </c>
      <c r="D11" s="52" t="s">
        <v>901</v>
      </c>
      <c r="E11" s="52"/>
      <c r="F11" s="52"/>
      <c r="G11" s="52"/>
      <c r="H11" s="52"/>
      <c r="I11" s="52"/>
      <c r="J11" s="52"/>
      <c r="K11" s="52"/>
      <c r="L11" s="52"/>
      <c r="M11" s="52"/>
      <c r="N11" s="52"/>
      <c r="O11" s="52"/>
      <c r="P11" s="52"/>
      <c r="Q11" s="52"/>
      <c r="R11" s="52"/>
      <c r="S11" s="52"/>
    </row>
    <row r="12" spans="2:19" ht="20.100000000000001" customHeight="1" x14ac:dyDescent="0.25">
      <c r="B12" s="52"/>
      <c r="C12" s="187" t="s">
        <v>495</v>
      </c>
      <c r="D12" s="52" t="s">
        <v>641</v>
      </c>
      <c r="E12" s="52"/>
      <c r="F12" s="52"/>
      <c r="G12" s="52"/>
      <c r="H12" s="52"/>
      <c r="I12" s="52"/>
      <c r="J12" s="52"/>
      <c r="K12" s="52"/>
      <c r="L12" s="52"/>
      <c r="M12" s="52"/>
      <c r="N12" s="52"/>
      <c r="O12" s="52"/>
      <c r="P12" s="52"/>
      <c r="Q12" s="52"/>
      <c r="R12" s="52"/>
      <c r="S12" s="52"/>
    </row>
    <row r="13" spans="2:19" ht="20.100000000000001" customHeight="1" x14ac:dyDescent="0.25">
      <c r="B13" s="52"/>
      <c r="C13" s="187" t="s">
        <v>496</v>
      </c>
      <c r="D13" s="52" t="s">
        <v>768</v>
      </c>
      <c r="E13" s="52"/>
      <c r="F13" s="52"/>
      <c r="G13" s="52"/>
      <c r="H13" s="52"/>
      <c r="I13" s="52"/>
      <c r="J13" s="52"/>
      <c r="K13" s="52"/>
      <c r="L13" s="52"/>
      <c r="M13" s="52"/>
      <c r="N13" s="52"/>
      <c r="O13" s="52"/>
      <c r="P13" s="52"/>
      <c r="Q13" s="52"/>
      <c r="R13" s="52"/>
      <c r="S13" s="52"/>
    </row>
    <row r="14" spans="2:19" ht="20.100000000000001" customHeight="1" x14ac:dyDescent="0.25">
      <c r="B14" s="52"/>
      <c r="C14" s="52"/>
      <c r="D14" s="52"/>
      <c r="E14" s="52"/>
      <c r="F14" s="52"/>
      <c r="G14" s="52"/>
      <c r="H14" s="52"/>
      <c r="I14" s="52"/>
      <c r="J14" s="52"/>
      <c r="K14" s="52"/>
      <c r="L14" s="52"/>
      <c r="M14" s="52"/>
      <c r="N14" s="52"/>
      <c r="O14" s="52"/>
      <c r="P14" s="52"/>
      <c r="Q14" s="52"/>
      <c r="R14" s="52"/>
      <c r="S14" s="52"/>
    </row>
    <row r="15" spans="2:19" ht="20.100000000000001" customHeight="1" x14ac:dyDescent="0.25">
      <c r="B15" s="52"/>
      <c r="C15" s="123" t="s">
        <v>498</v>
      </c>
      <c r="D15" s="115"/>
      <c r="E15" s="52"/>
      <c r="F15" s="52"/>
      <c r="G15" s="52"/>
      <c r="H15" s="52"/>
      <c r="I15" s="52"/>
      <c r="J15" s="52"/>
      <c r="K15" s="52"/>
      <c r="L15" s="52"/>
      <c r="M15" s="52"/>
      <c r="N15" s="52"/>
      <c r="O15" s="52"/>
      <c r="P15" s="52"/>
      <c r="Q15" s="52"/>
      <c r="R15" s="52"/>
      <c r="S15" s="52"/>
    </row>
    <row r="16" spans="2:19" ht="14.1" customHeight="1" thickBot="1" x14ac:dyDescent="0.3">
      <c r="B16" s="52"/>
      <c r="C16" s="123"/>
      <c r="D16" s="115"/>
      <c r="E16" s="52"/>
      <c r="F16" s="52"/>
      <c r="G16" s="52"/>
      <c r="H16" s="52"/>
      <c r="I16" s="52"/>
      <c r="J16" s="52"/>
      <c r="K16" s="52"/>
      <c r="L16" s="52"/>
      <c r="M16" s="52"/>
      <c r="N16" s="52"/>
      <c r="O16" s="52"/>
      <c r="P16" s="52"/>
      <c r="Q16" s="52"/>
      <c r="R16" s="52"/>
      <c r="S16" s="52"/>
    </row>
    <row r="17" spans="2:28" ht="20.100000000000001" customHeight="1" x14ac:dyDescent="0.3">
      <c r="B17" s="52"/>
      <c r="C17" s="188"/>
      <c r="D17" s="189"/>
      <c r="E17" s="190"/>
      <c r="F17" s="190"/>
      <c r="G17" s="190"/>
      <c r="H17" s="190"/>
      <c r="I17" s="190"/>
      <c r="J17" s="190"/>
      <c r="K17" s="190"/>
      <c r="L17" s="190"/>
      <c r="M17" s="191"/>
      <c r="N17" s="192"/>
      <c r="O17" s="84"/>
      <c r="P17" s="84"/>
      <c r="Q17" s="84"/>
      <c r="R17" s="84"/>
      <c r="S17" s="52"/>
    </row>
    <row r="18" spans="2:28" ht="20.100000000000001" customHeight="1" x14ac:dyDescent="0.25">
      <c r="B18" s="52"/>
      <c r="C18" s="193"/>
      <c r="D18" s="790" t="s">
        <v>843</v>
      </c>
      <c r="E18" s="790"/>
      <c r="F18" s="790"/>
      <c r="G18" s="790"/>
      <c r="H18" s="790"/>
      <c r="I18" s="790"/>
      <c r="J18" s="790"/>
      <c r="K18" s="790"/>
      <c r="L18" s="790"/>
      <c r="M18" s="790"/>
      <c r="N18" s="194"/>
      <c r="O18" s="52"/>
      <c r="P18" s="617" t="s">
        <v>273</v>
      </c>
      <c r="Q18" s="617"/>
      <c r="R18" s="117" t="e" vm="13">
        <v>#VALUE!</v>
      </c>
      <c r="S18" s="52"/>
    </row>
    <row r="19" spans="2:28" ht="20.100000000000001" customHeight="1" x14ac:dyDescent="0.3">
      <c r="B19" s="52"/>
      <c r="C19" s="193"/>
      <c r="D19" s="790"/>
      <c r="E19" s="790"/>
      <c r="F19" s="790"/>
      <c r="G19" s="790"/>
      <c r="H19" s="790"/>
      <c r="I19" s="790"/>
      <c r="J19" s="790"/>
      <c r="K19" s="790"/>
      <c r="L19" s="790"/>
      <c r="M19" s="790"/>
      <c r="N19" s="194"/>
      <c r="O19" s="52"/>
      <c r="P19" s="195"/>
      <c r="Q19" s="195"/>
      <c r="R19" s="195"/>
      <c r="S19" s="195"/>
    </row>
    <row r="20" spans="2:28" ht="20.100000000000001" customHeight="1" x14ac:dyDescent="0.25">
      <c r="B20" s="52"/>
      <c r="C20" s="196"/>
      <c r="D20" s="197" t="s">
        <v>416</v>
      </c>
      <c r="E20" s="198" t="s">
        <v>97</v>
      </c>
      <c r="F20" s="199"/>
      <c r="G20" s="199"/>
      <c r="H20" s="199"/>
      <c r="I20" s="199"/>
      <c r="J20" s="199"/>
      <c r="K20" s="199"/>
      <c r="L20" s="199"/>
      <c r="M20" s="199"/>
      <c r="N20" s="194"/>
      <c r="O20" s="52"/>
      <c r="P20" s="52"/>
      <c r="Q20" s="52"/>
      <c r="R20" s="52"/>
      <c r="S20" s="52"/>
    </row>
    <row r="21" spans="2:28" ht="20.100000000000001" customHeight="1" x14ac:dyDescent="0.25">
      <c r="B21" s="52"/>
      <c r="C21" s="200"/>
      <c r="D21" s="201" t="s">
        <v>42</v>
      </c>
      <c r="E21" s="198" t="s">
        <v>98</v>
      </c>
      <c r="F21" s="199"/>
      <c r="G21" s="199"/>
      <c r="H21" s="199"/>
      <c r="I21" s="199"/>
      <c r="J21" s="199"/>
      <c r="K21" s="199"/>
      <c r="L21" s="199"/>
      <c r="M21" s="199"/>
      <c r="N21" s="194"/>
      <c r="O21" s="52"/>
      <c r="P21" s="86"/>
      <c r="Q21" s="52"/>
      <c r="R21" s="52"/>
      <c r="S21" s="52"/>
    </row>
    <row r="22" spans="2:28" ht="20.100000000000001" customHeight="1" x14ac:dyDescent="0.25">
      <c r="B22" s="52"/>
      <c r="C22" s="202"/>
      <c r="D22" s="203" t="s">
        <v>525</v>
      </c>
      <c r="E22" s="198" t="s">
        <v>99</v>
      </c>
      <c r="F22" s="199"/>
      <c r="G22" s="199"/>
      <c r="H22" s="199"/>
      <c r="I22" s="199"/>
      <c r="J22" s="199"/>
      <c r="K22" s="199"/>
      <c r="L22" s="199"/>
      <c r="M22" s="199"/>
      <c r="N22" s="194"/>
      <c r="O22" s="52"/>
      <c r="P22" s="52"/>
      <c r="Q22" s="52"/>
      <c r="R22" s="52"/>
      <c r="S22" s="52"/>
      <c r="Z22" s="40" t="s">
        <v>100</v>
      </c>
      <c r="AA22" s="40" t="s">
        <v>101</v>
      </c>
      <c r="AB22" s="40" t="str">
        <f>HLOOKUP(S2_A1, HMLN, 2, FALSE)</f>
        <v>Unanswered</v>
      </c>
    </row>
    <row r="23" spans="2:28" ht="53.25" customHeight="1" x14ac:dyDescent="0.25">
      <c r="B23" s="52"/>
      <c r="C23" s="202"/>
      <c r="D23" s="137" t="s">
        <v>102</v>
      </c>
      <c r="E23" s="634" t="s">
        <v>893</v>
      </c>
      <c r="F23" s="634"/>
      <c r="G23" s="634"/>
      <c r="H23" s="634"/>
      <c r="I23" s="634"/>
      <c r="J23" s="634"/>
      <c r="K23" s="634"/>
      <c r="L23" s="634"/>
      <c r="M23" s="634"/>
      <c r="N23" s="194"/>
      <c r="O23" s="52"/>
      <c r="P23" s="52"/>
      <c r="Q23" s="52"/>
      <c r="R23" s="52"/>
      <c r="S23" s="52"/>
    </row>
    <row r="24" spans="2:28" ht="20.100000000000001" customHeight="1" x14ac:dyDescent="0.25">
      <c r="B24" s="52"/>
      <c r="C24" s="202"/>
      <c r="D24" s="635" t="s">
        <v>104</v>
      </c>
      <c r="E24" s="634" t="s">
        <v>892</v>
      </c>
      <c r="F24" s="634"/>
      <c r="G24" s="634"/>
      <c r="H24" s="634"/>
      <c r="I24" s="634"/>
      <c r="J24" s="634"/>
      <c r="K24" s="634"/>
      <c r="L24" s="634"/>
      <c r="M24" s="634"/>
      <c r="N24" s="194"/>
      <c r="O24" s="52"/>
      <c r="P24" s="52"/>
      <c r="Q24" s="52"/>
      <c r="R24" s="52"/>
      <c r="S24" s="52"/>
    </row>
    <row r="25" spans="2:28" ht="42.75" customHeight="1" x14ac:dyDescent="0.25">
      <c r="B25" s="52"/>
      <c r="C25" s="204"/>
      <c r="D25" s="635"/>
      <c r="E25" s="634"/>
      <c r="F25" s="634"/>
      <c r="G25" s="634"/>
      <c r="H25" s="634"/>
      <c r="I25" s="634"/>
      <c r="J25" s="634"/>
      <c r="K25" s="634"/>
      <c r="L25" s="634"/>
      <c r="M25" s="634"/>
      <c r="N25" s="194"/>
      <c r="O25" s="52"/>
      <c r="P25" s="52"/>
      <c r="Q25" s="52"/>
      <c r="R25" s="52"/>
      <c r="S25" s="52"/>
    </row>
    <row r="26" spans="2:28" ht="20.100000000000001" customHeight="1" x14ac:dyDescent="0.3">
      <c r="B26" s="52"/>
      <c r="C26" s="204"/>
      <c r="D26" s="199"/>
      <c r="E26" s="633" t="s">
        <v>844</v>
      </c>
      <c r="F26" s="633"/>
      <c r="G26" s="633"/>
      <c r="H26" s="633"/>
      <c r="I26" s="633"/>
      <c r="J26" s="633"/>
      <c r="K26" s="633"/>
      <c r="L26" s="633"/>
      <c r="M26" s="205"/>
      <c r="N26" s="194"/>
      <c r="O26" s="52"/>
      <c r="P26" s="52"/>
      <c r="Q26" s="52"/>
      <c r="R26" s="52"/>
      <c r="S26" s="52"/>
    </row>
    <row r="27" spans="2:28" ht="20.100000000000001" customHeight="1" x14ac:dyDescent="0.3">
      <c r="B27" s="52"/>
      <c r="C27" s="206"/>
      <c r="D27" s="205"/>
      <c r="E27" s="633"/>
      <c r="F27" s="633"/>
      <c r="G27" s="633"/>
      <c r="H27" s="633"/>
      <c r="I27" s="633"/>
      <c r="J27" s="633"/>
      <c r="K27" s="633"/>
      <c r="L27" s="633"/>
      <c r="M27" s="205"/>
      <c r="N27" s="207"/>
      <c r="O27" s="208"/>
      <c r="P27" s="208"/>
      <c r="Q27" s="208"/>
      <c r="R27" s="208"/>
      <c r="S27" s="52"/>
    </row>
    <row r="28" spans="2:28" ht="20.100000000000001" customHeight="1" x14ac:dyDescent="0.3">
      <c r="B28" s="52"/>
      <c r="C28" s="209"/>
      <c r="D28" s="205"/>
      <c r="E28" s="633"/>
      <c r="F28" s="633"/>
      <c r="G28" s="633"/>
      <c r="H28" s="633"/>
      <c r="I28" s="633"/>
      <c r="J28" s="633"/>
      <c r="K28" s="633"/>
      <c r="L28" s="633"/>
      <c r="M28" s="205"/>
      <c r="N28" s="207"/>
      <c r="O28" s="208"/>
      <c r="P28" s="208"/>
      <c r="Q28" s="208"/>
      <c r="R28" s="208"/>
      <c r="S28" s="52"/>
    </row>
    <row r="29" spans="2:28" ht="20.100000000000001" customHeight="1" thickBot="1" x14ac:dyDescent="0.3">
      <c r="B29" s="52"/>
      <c r="C29" s="210"/>
      <c r="D29" s="211"/>
      <c r="E29" s="211"/>
      <c r="F29" s="211"/>
      <c r="G29" s="211"/>
      <c r="H29" s="211"/>
      <c r="I29" s="211"/>
      <c r="J29" s="211"/>
      <c r="K29" s="211"/>
      <c r="L29" s="211"/>
      <c r="M29" s="211"/>
      <c r="N29" s="212"/>
      <c r="O29" s="52"/>
      <c r="P29" s="52"/>
      <c r="Q29" s="52"/>
      <c r="R29" s="52"/>
      <c r="S29" s="52"/>
      <c r="Z29" s="40" t="s">
        <v>105</v>
      </c>
      <c r="AA29" s="40" t="s">
        <v>106</v>
      </c>
      <c r="AB29" s="40" t="str">
        <f>HLOOKUP(S2_A2, HMLN, 2, FALSE)</f>
        <v>Unanswered</v>
      </c>
    </row>
    <row r="30" spans="2:28" ht="20.100000000000001" customHeight="1" x14ac:dyDescent="0.25">
      <c r="B30" s="52"/>
      <c r="C30" s="177"/>
      <c r="D30" s="52"/>
      <c r="E30" s="52"/>
      <c r="F30" s="52"/>
      <c r="G30" s="52"/>
      <c r="H30" s="52"/>
      <c r="I30" s="52"/>
      <c r="J30" s="52"/>
      <c r="K30" s="52"/>
      <c r="L30" s="52"/>
      <c r="M30" s="52"/>
      <c r="N30" s="52"/>
      <c r="O30" s="52"/>
      <c r="P30" s="52"/>
      <c r="Q30" s="52"/>
      <c r="R30" s="52"/>
      <c r="S30" s="52"/>
    </row>
    <row r="31" spans="2:28" ht="20.100000000000001" customHeight="1" x14ac:dyDescent="0.25">
      <c r="B31" s="52"/>
      <c r="C31" s="76" t="s">
        <v>499</v>
      </c>
      <c r="D31" s="52"/>
      <c r="E31" s="52"/>
      <c r="F31" s="52"/>
      <c r="G31" s="52"/>
      <c r="H31" s="52"/>
      <c r="I31" s="52"/>
      <c r="J31" s="52"/>
      <c r="K31" s="52"/>
      <c r="L31" s="52"/>
      <c r="M31" s="52"/>
      <c r="N31" s="52"/>
      <c r="O31" s="52"/>
      <c r="P31" s="52"/>
      <c r="Q31" s="52"/>
      <c r="R31" s="52"/>
      <c r="S31" s="52"/>
    </row>
    <row r="32" spans="2:28" ht="20.100000000000001" customHeight="1" x14ac:dyDescent="0.25">
      <c r="B32" s="52"/>
      <c r="C32" s="54"/>
      <c r="D32" s="54"/>
      <c r="E32" s="54"/>
      <c r="F32" s="54"/>
      <c r="G32" s="54"/>
      <c r="H32" s="54"/>
      <c r="I32" s="54"/>
      <c r="J32" s="54"/>
      <c r="K32" s="54"/>
      <c r="L32" s="54"/>
      <c r="M32" s="54"/>
      <c r="N32" s="52"/>
      <c r="O32" s="52"/>
      <c r="P32" s="52"/>
      <c r="Q32" s="52"/>
      <c r="R32" s="52"/>
      <c r="S32" s="52"/>
    </row>
    <row r="33" spans="1:28" ht="20.100000000000001" customHeight="1" x14ac:dyDescent="0.25">
      <c r="B33" s="199"/>
      <c r="C33" s="199"/>
      <c r="D33" s="199"/>
      <c r="E33" s="199"/>
      <c r="F33" s="199"/>
      <c r="G33" s="199"/>
      <c r="H33" s="199"/>
      <c r="I33" s="199"/>
      <c r="J33" s="199"/>
      <c r="K33" s="199"/>
      <c r="L33" s="199"/>
      <c r="M33" s="199"/>
      <c r="N33" s="199"/>
      <c r="O33" s="199"/>
      <c r="P33" s="199"/>
      <c r="Q33" s="199"/>
      <c r="R33" s="199"/>
      <c r="S33" s="199"/>
      <c r="Z33" s="40" t="s">
        <v>107</v>
      </c>
      <c r="AA33" s="40" t="s">
        <v>108</v>
      </c>
      <c r="AB33" s="40" t="str">
        <f>HLOOKUP(S2_A3, HMLN, 2, FALSE)</f>
        <v>Unanswered</v>
      </c>
    </row>
    <row r="34" spans="1:28" s="111" customFormat="1" ht="39.9" customHeight="1" x14ac:dyDescent="0.25">
      <c r="A34" s="40"/>
      <c r="C34" s="213" t="s">
        <v>109</v>
      </c>
      <c r="D34" s="214"/>
      <c r="E34" s="214"/>
      <c r="F34" s="214"/>
      <c r="G34" s="214"/>
      <c r="H34" s="214"/>
      <c r="I34" s="214"/>
      <c r="J34" s="214"/>
      <c r="K34" s="214"/>
      <c r="L34" s="214"/>
      <c r="M34" s="214"/>
      <c r="N34" s="214"/>
      <c r="O34" s="214"/>
      <c r="P34" s="214"/>
      <c r="Q34" s="214"/>
      <c r="R34" s="214"/>
      <c r="S34" s="214"/>
      <c r="T34" s="40"/>
      <c r="Z34" s="111" t="s">
        <v>110</v>
      </c>
      <c r="AA34" s="111" t="s">
        <v>111</v>
      </c>
      <c r="AB34" s="111" t="str">
        <f>HLOOKUP(S2_A4a, HMLN, 2, FALSE)</f>
        <v>Unanswered</v>
      </c>
    </row>
    <row r="35" spans="1:28" ht="20.100000000000001" customHeight="1" x14ac:dyDescent="0.25">
      <c r="B35" s="52"/>
      <c r="C35" s="52"/>
      <c r="D35" s="52"/>
      <c r="E35" s="52"/>
      <c r="F35" s="52"/>
      <c r="G35" s="52"/>
      <c r="H35" s="52"/>
      <c r="I35" s="52"/>
      <c r="J35" s="52"/>
      <c r="K35" s="52"/>
      <c r="L35" s="52"/>
      <c r="M35" s="52"/>
      <c r="N35" s="52"/>
      <c r="O35" s="52"/>
      <c r="P35" s="52"/>
      <c r="Q35" s="52"/>
      <c r="R35" s="52"/>
      <c r="S35" s="52"/>
      <c r="Z35" s="40" t="s">
        <v>112</v>
      </c>
      <c r="AA35" s="40" t="s">
        <v>113</v>
      </c>
      <c r="AB35" s="40" t="str">
        <f>HLOOKUP(S2_A4b, HMLN, 2, FALSE)</f>
        <v>Unanswered</v>
      </c>
    </row>
    <row r="36" spans="1:28" ht="20.100000000000001" customHeight="1" x14ac:dyDescent="0.25">
      <c r="B36" s="52"/>
      <c r="C36" s="123" t="s">
        <v>114</v>
      </c>
      <c r="D36" s="123"/>
      <c r="E36" s="123"/>
      <c r="F36" s="123"/>
      <c r="G36" s="123"/>
      <c r="H36" s="123"/>
      <c r="I36" s="123"/>
      <c r="J36" s="123"/>
      <c r="K36" s="123"/>
      <c r="L36" s="123"/>
      <c r="M36" s="123"/>
      <c r="N36" s="123"/>
      <c r="O36" s="123"/>
      <c r="P36" s="123"/>
      <c r="Q36" s="123"/>
      <c r="R36" s="123"/>
      <c r="S36" s="52"/>
      <c r="Z36" s="40" t="s">
        <v>115</v>
      </c>
      <c r="AA36" s="40" t="s">
        <v>116</v>
      </c>
      <c r="AB36" s="40" t="str">
        <f>HLOOKUP(S2_A4c, HMLN, 2, FALSE)</f>
        <v>Unanswered</v>
      </c>
    </row>
    <row r="37" spans="1:28" ht="20.100000000000001" customHeight="1" x14ac:dyDescent="0.25">
      <c r="B37" s="52"/>
      <c r="C37" s="143" t="s">
        <v>845</v>
      </c>
      <c r="D37" s="143"/>
      <c r="E37" s="143"/>
      <c r="F37" s="143"/>
      <c r="G37" s="143"/>
      <c r="H37" s="143"/>
      <c r="I37" s="143"/>
      <c r="J37" s="143"/>
      <c r="K37" s="143"/>
      <c r="L37" s="143"/>
      <c r="M37" s="143"/>
      <c r="N37" s="143"/>
      <c r="O37" s="143"/>
      <c r="P37" s="143"/>
      <c r="Q37" s="143"/>
      <c r="R37" s="143"/>
      <c r="S37" s="52"/>
      <c r="Z37" s="40" t="s">
        <v>117</v>
      </c>
      <c r="AA37" s="40" t="s">
        <v>118</v>
      </c>
      <c r="AB37" s="40" t="str">
        <f>HLOOKUP(S2_A4d, HMLN, 2, FALSE)</f>
        <v>Unanswered</v>
      </c>
    </row>
    <row r="38" spans="1:28" ht="20.100000000000001" customHeight="1" x14ac:dyDescent="0.25">
      <c r="B38" s="52"/>
      <c r="C38" s="52"/>
      <c r="D38" s="52"/>
      <c r="E38" s="52"/>
      <c r="F38" s="52"/>
      <c r="G38" s="52"/>
      <c r="H38" s="52"/>
      <c r="I38" s="52"/>
      <c r="J38" s="52"/>
      <c r="K38" s="52"/>
      <c r="L38" s="52"/>
      <c r="M38" s="52"/>
      <c r="N38" s="52"/>
      <c r="O38" s="52"/>
      <c r="P38" s="52"/>
      <c r="Q38" s="215"/>
      <c r="R38" s="215"/>
      <c r="S38" s="52"/>
      <c r="Z38" s="40" t="s">
        <v>119</v>
      </c>
      <c r="AA38" s="40" t="s">
        <v>120</v>
      </c>
      <c r="AB38" s="40" t="str">
        <f>HLOOKUP(S2_A4e, HMLN, 2, FALSE)</f>
        <v>Unanswered</v>
      </c>
    </row>
    <row r="39" spans="1:28" ht="20.100000000000001" customHeight="1" x14ac:dyDescent="0.25">
      <c r="B39" s="52"/>
      <c r="C39" s="216"/>
      <c r="D39" s="216" t="s">
        <v>416</v>
      </c>
      <c r="E39" s="76" t="s">
        <v>97</v>
      </c>
      <c r="F39" s="52"/>
      <c r="G39" s="52"/>
      <c r="H39" s="52"/>
      <c r="I39" s="52"/>
      <c r="J39" s="52"/>
      <c r="K39" s="52"/>
      <c r="L39" s="52"/>
      <c r="M39" s="52"/>
      <c r="N39" s="52"/>
      <c r="O39" s="52"/>
      <c r="P39" s="617" t="s">
        <v>312</v>
      </c>
      <c r="Q39" s="617"/>
      <c r="R39" s="117" t="e" vm="13">
        <v>#VALUE!</v>
      </c>
      <c r="S39" s="52"/>
    </row>
    <row r="40" spans="1:28" ht="20.100000000000001" customHeight="1" x14ac:dyDescent="0.25">
      <c r="B40" s="52"/>
      <c r="C40" s="176"/>
      <c r="D40" s="147" t="s">
        <v>42</v>
      </c>
      <c r="E40" s="76" t="s">
        <v>98</v>
      </c>
      <c r="F40" s="52"/>
      <c r="G40" s="52"/>
      <c r="H40" s="52"/>
      <c r="I40" s="52"/>
      <c r="J40" s="52"/>
      <c r="K40" s="52"/>
      <c r="L40" s="52"/>
      <c r="M40" s="52"/>
      <c r="N40" s="52"/>
      <c r="O40" s="52"/>
      <c r="P40" s="52"/>
      <c r="Q40" s="52"/>
      <c r="R40" s="52"/>
      <c r="S40" s="52"/>
    </row>
    <row r="41" spans="1:28" ht="20.100000000000001" customHeight="1" x14ac:dyDescent="0.25">
      <c r="B41" s="52"/>
      <c r="C41" s="217"/>
      <c r="D41" s="217" t="s">
        <v>525</v>
      </c>
      <c r="E41" s="76" t="s">
        <v>99</v>
      </c>
      <c r="F41" s="52"/>
      <c r="G41" s="52"/>
      <c r="H41" s="52"/>
      <c r="I41" s="52"/>
      <c r="J41" s="52"/>
      <c r="K41" s="52"/>
      <c r="L41" s="52"/>
      <c r="M41" s="52"/>
      <c r="N41" s="52"/>
      <c r="O41" s="52"/>
      <c r="P41" s="52"/>
      <c r="Q41" s="52"/>
      <c r="R41" s="52"/>
      <c r="S41" s="52"/>
    </row>
    <row r="42" spans="1:28" ht="20.100000000000001" customHeight="1" x14ac:dyDescent="0.25">
      <c r="B42" s="52"/>
      <c r="C42" s="218"/>
      <c r="D42" s="149" t="s">
        <v>102</v>
      </c>
      <c r="E42" s="76" t="s">
        <v>103</v>
      </c>
      <c r="F42" s="52"/>
      <c r="G42" s="52"/>
      <c r="H42" s="52"/>
      <c r="I42" s="52"/>
      <c r="J42" s="52"/>
      <c r="K42" s="52"/>
      <c r="L42" s="52"/>
      <c r="M42" s="52"/>
      <c r="N42" s="52"/>
      <c r="O42" s="52"/>
      <c r="P42" s="52"/>
      <c r="Q42" s="52"/>
      <c r="R42" s="52"/>
      <c r="S42" s="52"/>
    </row>
    <row r="43" spans="1:28" ht="20.100000000000001" customHeight="1" x14ac:dyDescent="0.25">
      <c r="B43" s="52"/>
      <c r="C43" s="218"/>
      <c r="D43" s="52"/>
      <c r="E43" s="52"/>
      <c r="F43" s="52"/>
      <c r="G43" s="52"/>
      <c r="H43" s="52"/>
      <c r="I43" s="52"/>
      <c r="J43" s="52"/>
      <c r="K43" s="52"/>
      <c r="L43" s="52"/>
      <c r="M43" s="52"/>
      <c r="N43" s="52"/>
      <c r="O43" s="52"/>
      <c r="P43" s="52"/>
      <c r="Q43" s="52"/>
      <c r="R43" s="52"/>
      <c r="S43" s="52"/>
    </row>
    <row r="44" spans="1:28" ht="20.100000000000001" customHeight="1" x14ac:dyDescent="0.25">
      <c r="B44" s="52"/>
      <c r="C44" s="52"/>
      <c r="D44" s="52"/>
      <c r="E44" s="52"/>
      <c r="F44" s="52"/>
      <c r="G44" s="52"/>
      <c r="H44" s="52"/>
      <c r="I44" s="610" t="s">
        <v>50</v>
      </c>
      <c r="J44" s="610" t="s">
        <v>121</v>
      </c>
      <c r="K44" s="610" t="s">
        <v>121</v>
      </c>
      <c r="L44" s="610" t="s">
        <v>121</v>
      </c>
      <c r="M44" s="52"/>
      <c r="N44" s="52"/>
      <c r="O44" s="52"/>
      <c r="P44" s="52"/>
      <c r="Q44" s="52"/>
      <c r="R44" s="52"/>
      <c r="S44" s="52"/>
      <c r="Z44" s="40" t="s">
        <v>122</v>
      </c>
      <c r="AA44" s="40" t="s">
        <v>123</v>
      </c>
      <c r="AB44" s="40" t="str">
        <f>HLOOKUP(S2_A4f, HMLN, 2, FALSE)</f>
        <v>Unanswered</v>
      </c>
    </row>
    <row r="45" spans="1:28" ht="20.100000000000001" customHeight="1" x14ac:dyDescent="0.25">
      <c r="B45" s="52"/>
      <c r="C45" s="52"/>
      <c r="D45" s="52"/>
      <c r="E45" s="52"/>
      <c r="F45" s="52"/>
      <c r="G45" s="52"/>
      <c r="H45" s="52"/>
      <c r="I45" s="610" t="s">
        <v>121</v>
      </c>
      <c r="J45" s="610" t="s">
        <v>121</v>
      </c>
      <c r="K45" s="610" t="s">
        <v>121</v>
      </c>
      <c r="L45" s="610" t="s">
        <v>121</v>
      </c>
      <c r="M45" s="52"/>
      <c r="N45" s="52"/>
      <c r="O45" s="52"/>
      <c r="P45" s="52"/>
      <c r="Q45" s="52"/>
      <c r="R45" s="52"/>
      <c r="S45" s="52"/>
      <c r="Z45" s="40" t="s">
        <v>124</v>
      </c>
      <c r="AA45" s="40" t="s">
        <v>125</v>
      </c>
      <c r="AB45" s="40" t="str">
        <f>HLOOKUP(S2_A4g, HMLN, 2, FALSE)</f>
        <v>Unanswered</v>
      </c>
    </row>
    <row r="46" spans="1:28" ht="20.100000000000001" customHeight="1" x14ac:dyDescent="0.25">
      <c r="B46" s="52"/>
      <c r="C46" s="52"/>
      <c r="D46" s="52"/>
      <c r="E46" s="52"/>
      <c r="F46" s="52"/>
      <c r="G46" s="52"/>
      <c r="H46" s="52"/>
      <c r="I46" s="52"/>
      <c r="J46" s="52"/>
      <c r="K46" s="52"/>
      <c r="L46" s="52"/>
      <c r="M46" s="52"/>
      <c r="N46" s="52"/>
      <c r="O46" s="52"/>
      <c r="P46" s="52"/>
      <c r="Q46" s="52"/>
      <c r="R46" s="52"/>
      <c r="S46" s="52"/>
      <c r="Z46" s="40" t="s">
        <v>127</v>
      </c>
      <c r="AA46" s="40" t="s">
        <v>128</v>
      </c>
      <c r="AB46" s="40" t="str">
        <f>HLOOKUP(S2_A5, HMLN, 2, FALSE)</f>
        <v>Unanswered</v>
      </c>
    </row>
    <row r="47" spans="1:28" ht="20.100000000000001" customHeight="1" x14ac:dyDescent="0.25">
      <c r="B47" s="52"/>
      <c r="C47" s="123" t="s">
        <v>129</v>
      </c>
      <c r="D47" s="123"/>
      <c r="E47" s="123"/>
      <c r="F47" s="123"/>
      <c r="G47" s="123"/>
      <c r="H47" s="123"/>
      <c r="I47" s="123"/>
      <c r="J47" s="123"/>
      <c r="K47" s="123"/>
      <c r="L47" s="123"/>
      <c r="M47" s="123"/>
      <c r="N47" s="123"/>
      <c r="O47" s="123"/>
      <c r="P47" s="123"/>
      <c r="Q47" s="123"/>
      <c r="R47" s="123"/>
      <c r="S47" s="52"/>
      <c r="Z47" s="40" t="s">
        <v>130</v>
      </c>
      <c r="AA47" s="40" t="s">
        <v>131</v>
      </c>
      <c r="AB47" s="40" t="str">
        <f>HLOOKUP(S2_A6, HMLN, 2, FALSE)</f>
        <v>Unanswered</v>
      </c>
    </row>
    <row r="48" spans="1:28" ht="20.100000000000001" customHeight="1" x14ac:dyDescent="0.25">
      <c r="B48" s="52"/>
      <c r="C48" s="616" t="s">
        <v>132</v>
      </c>
      <c r="D48" s="616"/>
      <c r="E48" s="616"/>
      <c r="F48" s="616"/>
      <c r="G48" s="616"/>
      <c r="H48" s="616"/>
      <c r="I48" s="616"/>
      <c r="J48" s="616"/>
      <c r="K48" s="616"/>
      <c r="L48" s="616"/>
      <c r="M48" s="616"/>
      <c r="N48" s="616"/>
      <c r="O48" s="143"/>
      <c r="P48" s="143"/>
      <c r="Q48" s="143"/>
      <c r="R48" s="143"/>
      <c r="S48" s="52"/>
      <c r="Z48" s="40" t="s">
        <v>133</v>
      </c>
      <c r="AA48" s="40" t="s">
        <v>13</v>
      </c>
      <c r="AB48" s="40" t="e">
        <f>HLOOKUP(S2_B1, HMLN, 2, FALSE)</f>
        <v>#NAME?</v>
      </c>
    </row>
    <row r="49" spans="2:28" ht="20.100000000000001" customHeight="1" x14ac:dyDescent="0.25">
      <c r="B49" s="52"/>
      <c r="C49" s="616"/>
      <c r="D49" s="616"/>
      <c r="E49" s="616"/>
      <c r="F49" s="616"/>
      <c r="G49" s="616"/>
      <c r="H49" s="616"/>
      <c r="I49" s="616"/>
      <c r="J49" s="616"/>
      <c r="K49" s="616"/>
      <c r="L49" s="616"/>
      <c r="M49" s="616"/>
      <c r="N49" s="616"/>
      <c r="O49" s="143"/>
      <c r="P49" s="143"/>
      <c r="Q49" s="143"/>
      <c r="R49" s="143"/>
      <c r="S49" s="52"/>
      <c r="Z49" s="40" t="s">
        <v>134</v>
      </c>
      <c r="AA49" s="40" t="s">
        <v>15</v>
      </c>
      <c r="AB49" s="40" t="str">
        <f>HLOOKUP(S2_B2a, HMLN, 2, FALSE)</f>
        <v>Unanswered</v>
      </c>
    </row>
    <row r="50" spans="2:28" ht="20.100000000000001" customHeight="1" x14ac:dyDescent="0.3">
      <c r="B50" s="52"/>
      <c r="C50" s="52"/>
      <c r="D50" s="52"/>
      <c r="E50" s="52"/>
      <c r="F50" s="52"/>
      <c r="G50" s="52"/>
      <c r="H50" s="52"/>
      <c r="I50" s="52"/>
      <c r="J50" s="52"/>
      <c r="K50" s="52"/>
      <c r="L50" s="52"/>
      <c r="M50" s="219"/>
      <c r="N50" s="52"/>
      <c r="O50" s="619" t="s">
        <v>383</v>
      </c>
      <c r="P50" s="619"/>
      <c r="Q50" s="619"/>
      <c r="R50" s="144" t="e" vm="14">
        <v>#VALUE!</v>
      </c>
      <c r="S50" s="52"/>
      <c r="Z50" s="40" t="s">
        <v>135</v>
      </c>
      <c r="AA50" s="40" t="s">
        <v>22</v>
      </c>
      <c r="AB50" s="40" t="str">
        <f>HLOOKUP(S2_C1, HMLN, 2, FALSE)</f>
        <v>Unanswered</v>
      </c>
    </row>
    <row r="51" spans="2:28" ht="20.100000000000001" customHeight="1" x14ac:dyDescent="0.25">
      <c r="B51" s="52"/>
      <c r="C51" s="162"/>
      <c r="D51" s="216" t="s">
        <v>416</v>
      </c>
      <c r="E51" s="76" t="s">
        <v>97</v>
      </c>
      <c r="F51" s="52"/>
      <c r="G51" s="52"/>
      <c r="H51" s="52"/>
      <c r="I51" s="52"/>
      <c r="J51" s="52"/>
      <c r="K51" s="52"/>
      <c r="L51" s="52"/>
      <c r="M51" s="52"/>
      <c r="N51" s="52"/>
      <c r="O51" s="220"/>
      <c r="P51" s="220"/>
      <c r="Q51" s="220"/>
      <c r="R51" s="221"/>
      <c r="S51" s="52"/>
    </row>
    <row r="52" spans="2:28" ht="20.100000000000001" customHeight="1" x14ac:dyDescent="0.25">
      <c r="B52" s="52"/>
      <c r="C52" s="176"/>
      <c r="D52" s="147" t="s">
        <v>42</v>
      </c>
      <c r="E52" s="76" t="s">
        <v>98</v>
      </c>
      <c r="F52" s="52"/>
      <c r="G52" s="52"/>
      <c r="H52" s="52"/>
      <c r="I52" s="52"/>
      <c r="J52" s="52"/>
      <c r="K52" s="52"/>
      <c r="L52" s="52"/>
      <c r="M52" s="52"/>
      <c r="N52" s="52"/>
      <c r="O52" s="52"/>
      <c r="P52" s="52"/>
      <c r="Q52" s="52"/>
      <c r="R52" s="52"/>
      <c r="S52" s="52"/>
    </row>
    <row r="53" spans="2:28" ht="20.100000000000001" customHeight="1" x14ac:dyDescent="0.25">
      <c r="B53" s="52"/>
      <c r="C53" s="217"/>
      <c r="D53" s="217" t="s">
        <v>525</v>
      </c>
      <c r="E53" s="76" t="s">
        <v>99</v>
      </c>
      <c r="F53" s="52"/>
      <c r="G53" s="52"/>
      <c r="H53" s="52"/>
      <c r="I53" s="52"/>
      <c r="J53" s="52"/>
      <c r="K53" s="52"/>
      <c r="L53" s="52"/>
      <c r="M53" s="52"/>
      <c r="N53" s="52"/>
      <c r="O53" s="52"/>
      <c r="P53" s="52"/>
      <c r="Q53" s="52"/>
      <c r="R53" s="52"/>
      <c r="S53" s="52"/>
    </row>
    <row r="54" spans="2:28" ht="20.100000000000001" customHeight="1" x14ac:dyDescent="0.25">
      <c r="B54" s="52"/>
      <c r="C54" s="218"/>
      <c r="D54" s="149" t="s">
        <v>102</v>
      </c>
      <c r="E54" s="76" t="s">
        <v>103</v>
      </c>
      <c r="F54" s="52"/>
      <c r="G54" s="52"/>
      <c r="H54" s="52"/>
      <c r="I54" s="52"/>
      <c r="J54" s="52"/>
      <c r="K54" s="52"/>
      <c r="L54" s="52"/>
      <c r="M54" s="52"/>
      <c r="N54" s="52"/>
      <c r="O54" s="52"/>
      <c r="P54" s="52"/>
      <c r="Q54" s="52"/>
      <c r="R54" s="52"/>
      <c r="S54" s="52"/>
    </row>
    <row r="55" spans="2:28" ht="20.100000000000001" customHeight="1" x14ac:dyDescent="0.25">
      <c r="B55" s="52"/>
      <c r="C55" s="52"/>
      <c r="D55" s="52"/>
      <c r="E55" s="52"/>
      <c r="F55" s="52"/>
      <c r="G55" s="52"/>
      <c r="H55" s="52"/>
      <c r="I55" s="52"/>
      <c r="J55" s="52"/>
      <c r="K55" s="52"/>
      <c r="L55" s="52"/>
      <c r="M55" s="52"/>
      <c r="N55" s="52"/>
      <c r="O55" s="52"/>
      <c r="P55" s="52"/>
      <c r="Q55" s="52"/>
      <c r="R55" s="52"/>
      <c r="S55" s="52"/>
    </row>
    <row r="56" spans="2:28" ht="20.100000000000001" customHeight="1" x14ac:dyDescent="0.25">
      <c r="B56" s="52"/>
      <c r="C56" s="52"/>
      <c r="D56" s="52"/>
      <c r="E56" s="52"/>
      <c r="F56" s="52"/>
      <c r="G56" s="52"/>
      <c r="H56" s="52"/>
      <c r="I56" s="610" t="s">
        <v>50</v>
      </c>
      <c r="J56" s="610"/>
      <c r="K56" s="610"/>
      <c r="L56" s="610"/>
      <c r="M56" s="52"/>
      <c r="N56" s="52"/>
      <c r="O56" s="52"/>
      <c r="P56" s="52"/>
      <c r="Q56" s="52"/>
      <c r="R56" s="52"/>
      <c r="S56" s="52"/>
      <c r="Z56" s="40" t="s">
        <v>136</v>
      </c>
      <c r="AA56" s="40" t="s">
        <v>25</v>
      </c>
      <c r="AB56" s="40" t="e">
        <f>HLOOKUP(S2_C2, HMLN, 2, FALSE)</f>
        <v>#NAME?</v>
      </c>
    </row>
    <row r="57" spans="2:28" ht="20.100000000000001" customHeight="1" x14ac:dyDescent="0.25">
      <c r="B57" s="52"/>
      <c r="C57" s="52"/>
      <c r="D57" s="52"/>
      <c r="E57" s="52"/>
      <c r="F57" s="52"/>
      <c r="G57" s="52"/>
      <c r="H57" s="52"/>
      <c r="I57" s="610"/>
      <c r="J57" s="610"/>
      <c r="K57" s="610"/>
      <c r="L57" s="610"/>
      <c r="M57" s="52"/>
      <c r="N57" s="52"/>
      <c r="O57" s="52"/>
      <c r="P57" s="52"/>
      <c r="Q57" s="52"/>
      <c r="R57" s="52"/>
      <c r="S57" s="52"/>
      <c r="Z57" s="40" t="s">
        <v>137</v>
      </c>
      <c r="AA57" s="40" t="s">
        <v>31</v>
      </c>
      <c r="AB57" s="40" t="str">
        <f>HLOOKUP(S2_D1, HMLN, 2, FALSE)</f>
        <v>Unanswered</v>
      </c>
    </row>
    <row r="58" spans="2:28" ht="20.100000000000001" customHeight="1" x14ac:dyDescent="0.25">
      <c r="B58" s="52"/>
      <c r="C58" s="52"/>
      <c r="D58" s="52"/>
      <c r="E58" s="52"/>
      <c r="F58" s="52"/>
      <c r="G58" s="52"/>
      <c r="H58" s="52"/>
      <c r="I58" s="52"/>
      <c r="J58" s="52"/>
      <c r="K58" s="52"/>
      <c r="L58" s="52"/>
      <c r="M58" s="52"/>
      <c r="N58" s="52"/>
      <c r="O58" s="52"/>
      <c r="P58" s="52"/>
      <c r="Q58" s="52"/>
      <c r="R58" s="52"/>
      <c r="S58" s="52"/>
    </row>
    <row r="59" spans="2:28" ht="20.100000000000001" customHeight="1" x14ac:dyDescent="0.25">
      <c r="B59" s="52"/>
      <c r="C59" s="123" t="s">
        <v>138</v>
      </c>
      <c r="D59" s="123"/>
      <c r="E59" s="123"/>
      <c r="F59" s="123"/>
      <c r="G59" s="123"/>
      <c r="H59" s="123"/>
      <c r="I59" s="123"/>
      <c r="J59" s="123"/>
      <c r="K59" s="123"/>
      <c r="L59" s="123"/>
      <c r="M59" s="123"/>
      <c r="N59" s="123"/>
      <c r="O59" s="123"/>
      <c r="P59" s="123"/>
      <c r="Q59" s="123"/>
      <c r="R59" s="123"/>
      <c r="S59" s="52"/>
    </row>
    <row r="60" spans="2:28" ht="20.100000000000001" customHeight="1" x14ac:dyDescent="0.25">
      <c r="B60" s="52"/>
      <c r="C60" s="616" t="s">
        <v>939</v>
      </c>
      <c r="D60" s="616"/>
      <c r="E60" s="616"/>
      <c r="F60" s="616"/>
      <c r="G60" s="616"/>
      <c r="H60" s="616"/>
      <c r="I60" s="616"/>
      <c r="J60" s="616"/>
      <c r="K60" s="616"/>
      <c r="L60" s="616"/>
      <c r="M60" s="616"/>
      <c r="N60" s="616"/>
      <c r="O60" s="222"/>
      <c r="P60" s="222"/>
      <c r="Q60" s="222"/>
      <c r="R60" s="222"/>
      <c r="S60" s="52"/>
    </row>
    <row r="61" spans="2:28" ht="20.100000000000001" customHeight="1" x14ac:dyDescent="0.25">
      <c r="B61" s="52"/>
      <c r="C61" s="616"/>
      <c r="D61" s="616"/>
      <c r="E61" s="616"/>
      <c r="F61" s="616"/>
      <c r="G61" s="616"/>
      <c r="H61" s="616"/>
      <c r="I61" s="616"/>
      <c r="J61" s="616"/>
      <c r="K61" s="616"/>
      <c r="L61" s="616"/>
      <c r="M61" s="616"/>
      <c r="N61" s="616"/>
      <c r="O61" s="222"/>
      <c r="P61" s="222"/>
      <c r="Q61" s="222"/>
      <c r="R61" s="222"/>
      <c r="S61" s="52"/>
    </row>
    <row r="62" spans="2:28" ht="20.100000000000001" customHeight="1" x14ac:dyDescent="0.25">
      <c r="B62" s="52"/>
      <c r="C62" s="616"/>
      <c r="D62" s="616"/>
      <c r="E62" s="616"/>
      <c r="F62" s="616"/>
      <c r="G62" s="616"/>
      <c r="H62" s="616"/>
      <c r="I62" s="616"/>
      <c r="J62" s="616"/>
      <c r="K62" s="616"/>
      <c r="L62" s="616"/>
      <c r="M62" s="616"/>
      <c r="N62" s="616"/>
      <c r="O62" s="222"/>
      <c r="P62" s="222"/>
      <c r="Q62" s="222"/>
      <c r="R62" s="222"/>
      <c r="S62" s="52"/>
    </row>
    <row r="63" spans="2:28" ht="20.100000000000001" customHeight="1" x14ac:dyDescent="0.25">
      <c r="B63" s="52"/>
      <c r="C63" s="52"/>
      <c r="D63" s="52"/>
      <c r="E63" s="52"/>
      <c r="F63" s="52"/>
      <c r="G63" s="52"/>
      <c r="H63" s="52"/>
      <c r="I63" s="52"/>
      <c r="J63" s="52"/>
      <c r="K63" s="52"/>
      <c r="L63" s="52"/>
      <c r="M63" s="52"/>
      <c r="N63" s="52"/>
      <c r="O63" s="618" t="s">
        <v>936</v>
      </c>
      <c r="P63" s="618"/>
      <c r="Q63" s="618"/>
      <c r="R63" s="164" t="e" vm="13">
        <v>#VALUE!</v>
      </c>
      <c r="S63" s="52"/>
    </row>
    <row r="64" spans="2:28" ht="20.100000000000001" customHeight="1" x14ac:dyDescent="0.25">
      <c r="B64" s="52"/>
      <c r="C64" s="162"/>
      <c r="D64" s="216" t="s">
        <v>416</v>
      </c>
      <c r="E64" s="76" t="s">
        <v>97</v>
      </c>
      <c r="F64" s="52"/>
      <c r="G64" s="52"/>
      <c r="H64" s="52"/>
      <c r="I64" s="52"/>
      <c r="J64" s="52"/>
      <c r="K64" s="52"/>
      <c r="L64" s="52"/>
      <c r="M64" s="52"/>
      <c r="N64" s="52"/>
      <c r="O64" s="52"/>
      <c r="P64" s="52"/>
      <c r="Q64" s="52"/>
      <c r="R64" s="52"/>
      <c r="S64" s="52"/>
    </row>
    <row r="65" spans="2:19" ht="20.100000000000001" customHeight="1" x14ac:dyDescent="0.25">
      <c r="B65" s="52"/>
      <c r="C65" s="176"/>
      <c r="D65" s="147" t="s">
        <v>42</v>
      </c>
      <c r="E65" s="76" t="s">
        <v>98</v>
      </c>
      <c r="F65" s="52"/>
      <c r="G65" s="52"/>
      <c r="H65" s="52"/>
      <c r="I65" s="52"/>
      <c r="J65" s="52"/>
      <c r="K65" s="52"/>
      <c r="L65" s="52"/>
      <c r="M65" s="52"/>
      <c r="N65" s="52"/>
      <c r="O65" s="619" t="s">
        <v>365</v>
      </c>
      <c r="P65" s="619"/>
      <c r="Q65" s="619"/>
      <c r="R65" s="144" t="e" vm="14">
        <v>#VALUE!</v>
      </c>
      <c r="S65" s="52"/>
    </row>
    <row r="66" spans="2:19" ht="20.100000000000001" customHeight="1" x14ac:dyDescent="0.25">
      <c r="B66" s="52"/>
      <c r="C66" s="217"/>
      <c r="D66" s="217" t="s">
        <v>525</v>
      </c>
      <c r="E66" s="76" t="s">
        <v>99</v>
      </c>
      <c r="F66" s="52"/>
      <c r="G66" s="52"/>
      <c r="H66" s="52"/>
      <c r="I66" s="52"/>
      <c r="J66" s="52"/>
      <c r="K66" s="52"/>
      <c r="L66" s="52"/>
      <c r="M66" s="52"/>
      <c r="N66" s="52"/>
      <c r="O66" s="52"/>
      <c r="P66" s="52"/>
      <c r="Q66" s="52"/>
      <c r="R66" s="52"/>
      <c r="S66" s="52"/>
    </row>
    <row r="67" spans="2:19" ht="20.100000000000001" customHeight="1" x14ac:dyDescent="0.25">
      <c r="B67" s="52"/>
      <c r="C67" s="218"/>
      <c r="D67" s="149" t="s">
        <v>102</v>
      </c>
      <c r="E67" s="76" t="s">
        <v>103</v>
      </c>
      <c r="F67" s="52"/>
      <c r="G67" s="52"/>
      <c r="H67" s="52"/>
      <c r="I67" s="52"/>
      <c r="J67" s="52"/>
      <c r="K67" s="52"/>
      <c r="L67" s="52"/>
      <c r="M67" s="52"/>
      <c r="N67" s="52"/>
      <c r="O67" s="619" t="s">
        <v>936</v>
      </c>
      <c r="P67" s="619"/>
      <c r="Q67" s="619"/>
      <c r="R67" s="144" t="e" vm="14">
        <v>#VALUE!</v>
      </c>
      <c r="S67" s="52"/>
    </row>
    <row r="68" spans="2:19" ht="20.100000000000001" customHeight="1" x14ac:dyDescent="0.25">
      <c r="B68" s="52"/>
      <c r="C68" s="52"/>
      <c r="D68" s="52"/>
      <c r="E68" s="52"/>
      <c r="F68" s="52"/>
      <c r="G68" s="52"/>
      <c r="H68" s="52"/>
      <c r="I68" s="52"/>
      <c r="J68" s="52"/>
      <c r="K68" s="52"/>
      <c r="L68" s="52"/>
      <c r="M68" s="52"/>
      <c r="N68" s="52"/>
      <c r="O68" s="52"/>
      <c r="P68" s="52"/>
      <c r="Q68" s="52"/>
      <c r="R68" s="52"/>
      <c r="S68" s="52"/>
    </row>
    <row r="69" spans="2:19" ht="20.100000000000001" customHeight="1" x14ac:dyDescent="0.25">
      <c r="B69" s="52"/>
      <c r="C69" s="52"/>
      <c r="D69" s="52"/>
      <c r="E69" s="52"/>
      <c r="F69" s="52"/>
      <c r="G69" s="52"/>
      <c r="H69" s="52"/>
      <c r="I69" s="610" t="s">
        <v>50</v>
      </c>
      <c r="J69" s="610"/>
      <c r="K69" s="610"/>
      <c r="L69" s="610"/>
      <c r="M69" s="52"/>
      <c r="N69" s="52"/>
      <c r="O69" s="52"/>
      <c r="P69" s="52"/>
      <c r="Q69" s="52"/>
      <c r="R69" s="52"/>
      <c r="S69" s="52"/>
    </row>
    <row r="70" spans="2:19" ht="20.100000000000001" customHeight="1" x14ac:dyDescent="0.25">
      <c r="B70" s="52"/>
      <c r="C70" s="52"/>
      <c r="D70" s="52"/>
      <c r="E70" s="52"/>
      <c r="F70" s="52"/>
      <c r="G70" s="52"/>
      <c r="H70" s="52"/>
      <c r="I70" s="610"/>
      <c r="J70" s="610"/>
      <c r="K70" s="610"/>
      <c r="L70" s="610"/>
      <c r="M70" s="52"/>
      <c r="N70" s="52"/>
      <c r="O70" s="52"/>
      <c r="P70" s="52"/>
      <c r="Q70" s="52"/>
      <c r="R70" s="52"/>
      <c r="S70" s="52"/>
    </row>
    <row r="71" spans="2:19" ht="20.100000000000001" customHeight="1" x14ac:dyDescent="0.25">
      <c r="B71" s="52"/>
      <c r="C71" s="52"/>
      <c r="D71" s="52"/>
      <c r="E71" s="52"/>
      <c r="F71" s="52"/>
      <c r="G71" s="52"/>
      <c r="H71" s="52"/>
      <c r="I71" s="52"/>
      <c r="J71" s="52"/>
      <c r="K71" s="52"/>
      <c r="L71" s="52"/>
      <c r="M71" s="52"/>
      <c r="N71" s="52"/>
      <c r="O71" s="52"/>
      <c r="P71" s="52"/>
      <c r="Q71" s="52"/>
      <c r="R71" s="52"/>
      <c r="S71" s="52"/>
    </row>
    <row r="72" spans="2:19" ht="20.100000000000001" customHeight="1" x14ac:dyDescent="0.25">
      <c r="B72" s="52"/>
      <c r="C72" s="123" t="s">
        <v>139</v>
      </c>
      <c r="D72" s="123"/>
      <c r="E72" s="123"/>
      <c r="F72" s="123"/>
      <c r="G72" s="123"/>
      <c r="H72" s="123"/>
      <c r="I72" s="123"/>
      <c r="J72" s="123"/>
      <c r="K72" s="123"/>
      <c r="L72" s="123"/>
      <c r="M72" s="123"/>
      <c r="N72" s="123"/>
      <c r="O72" s="123"/>
      <c r="P72" s="123"/>
      <c r="Q72" s="123"/>
      <c r="R72" s="123"/>
      <c r="S72" s="52"/>
    </row>
    <row r="73" spans="2:19" ht="20.100000000000001" customHeight="1" x14ac:dyDescent="0.25">
      <c r="B73" s="52"/>
      <c r="C73" s="616" t="s">
        <v>846</v>
      </c>
      <c r="D73" s="616"/>
      <c r="E73" s="616"/>
      <c r="F73" s="616"/>
      <c r="G73" s="616"/>
      <c r="H73" s="616"/>
      <c r="I73" s="616"/>
      <c r="J73" s="616"/>
      <c r="K73" s="616"/>
      <c r="L73" s="616"/>
      <c r="M73" s="616"/>
      <c r="N73" s="616"/>
      <c r="O73" s="143"/>
      <c r="P73" s="143"/>
      <c r="Q73" s="143"/>
      <c r="R73" s="143"/>
      <c r="S73" s="52"/>
    </row>
    <row r="74" spans="2:19" ht="20.100000000000001" customHeight="1" x14ac:dyDescent="0.25">
      <c r="B74" s="52"/>
      <c r="C74" s="616"/>
      <c r="D74" s="616"/>
      <c r="E74" s="616"/>
      <c r="F74" s="616"/>
      <c r="G74" s="616"/>
      <c r="H74" s="616"/>
      <c r="I74" s="616"/>
      <c r="J74" s="616"/>
      <c r="K74" s="616"/>
      <c r="L74" s="616"/>
      <c r="M74" s="616"/>
      <c r="N74" s="616"/>
      <c r="O74" s="143"/>
      <c r="P74" s="143"/>
      <c r="Q74" s="143"/>
      <c r="R74" s="143"/>
      <c r="S74" s="52"/>
    </row>
    <row r="75" spans="2:19" ht="20.100000000000001" customHeight="1" x14ac:dyDescent="0.3">
      <c r="B75" s="52"/>
      <c r="C75" s="52"/>
      <c r="D75" s="52"/>
      <c r="E75" s="52"/>
      <c r="F75" s="52"/>
      <c r="G75" s="52"/>
      <c r="H75" s="52"/>
      <c r="I75" s="52"/>
      <c r="J75" s="52"/>
      <c r="K75" s="52"/>
      <c r="L75" s="52"/>
      <c r="M75" s="52"/>
      <c r="N75" s="219"/>
      <c r="O75" s="624" t="s">
        <v>304</v>
      </c>
      <c r="P75" s="624"/>
      <c r="Q75" s="624"/>
      <c r="R75" s="156" t="e" vm="14">
        <v>#VALUE!</v>
      </c>
      <c r="S75" s="52"/>
    </row>
    <row r="76" spans="2:19" ht="20.100000000000001" customHeight="1" x14ac:dyDescent="0.3">
      <c r="B76" s="52"/>
      <c r="C76" s="162"/>
      <c r="D76" s="216" t="s">
        <v>416</v>
      </c>
      <c r="E76" s="76" t="s">
        <v>97</v>
      </c>
      <c r="F76" s="52"/>
      <c r="G76" s="52"/>
      <c r="H76" s="52"/>
      <c r="I76" s="52"/>
      <c r="J76" s="52"/>
      <c r="K76" s="52"/>
      <c r="L76" s="52"/>
      <c r="M76" s="52"/>
      <c r="N76" s="219"/>
      <c r="O76" s="223"/>
      <c r="P76" s="223"/>
      <c r="Q76" s="223"/>
      <c r="R76" s="223"/>
      <c r="S76" s="52"/>
    </row>
    <row r="77" spans="2:19" ht="20.100000000000001" customHeight="1" x14ac:dyDescent="0.25">
      <c r="B77" s="52"/>
      <c r="C77" s="176"/>
      <c r="D77" s="147" t="s">
        <v>42</v>
      </c>
      <c r="E77" s="76" t="s">
        <v>98</v>
      </c>
      <c r="F77" s="52"/>
      <c r="G77" s="52"/>
      <c r="H77" s="52"/>
      <c r="I77" s="52"/>
      <c r="J77" s="52"/>
      <c r="K77" s="52"/>
      <c r="L77" s="52"/>
      <c r="M77" s="52"/>
      <c r="N77" s="52"/>
      <c r="O77" s="619" t="s">
        <v>353</v>
      </c>
      <c r="P77" s="619"/>
      <c r="Q77" s="619"/>
      <c r="R77" s="144" t="e" vm="14">
        <v>#VALUE!</v>
      </c>
      <c r="S77" s="52"/>
    </row>
    <row r="78" spans="2:19" ht="20.100000000000001" customHeight="1" x14ac:dyDescent="0.25">
      <c r="B78" s="52"/>
      <c r="C78" s="217"/>
      <c r="D78" s="217" t="s">
        <v>525</v>
      </c>
      <c r="E78" s="76" t="s">
        <v>99</v>
      </c>
      <c r="F78" s="52"/>
      <c r="G78" s="52"/>
      <c r="H78" s="52"/>
      <c r="I78" s="52"/>
      <c r="J78" s="52"/>
      <c r="K78" s="52"/>
      <c r="L78" s="52"/>
      <c r="M78" s="52"/>
      <c r="N78" s="52"/>
      <c r="O78" s="52"/>
      <c r="P78" s="52"/>
      <c r="Q78" s="52"/>
      <c r="R78" s="52"/>
      <c r="S78" s="52"/>
    </row>
    <row r="79" spans="2:19" ht="20.100000000000001" customHeight="1" x14ac:dyDescent="0.25">
      <c r="B79" s="52"/>
      <c r="C79" s="218"/>
      <c r="D79" s="149" t="s">
        <v>102</v>
      </c>
      <c r="E79" s="76" t="s">
        <v>103</v>
      </c>
      <c r="F79" s="52"/>
      <c r="G79" s="52"/>
      <c r="H79" s="52"/>
      <c r="I79" s="52"/>
      <c r="J79" s="52"/>
      <c r="K79" s="52"/>
      <c r="L79" s="52"/>
      <c r="M79" s="52"/>
      <c r="N79" s="52"/>
      <c r="O79" s="52"/>
      <c r="P79" s="52"/>
      <c r="Q79" s="52"/>
      <c r="R79" s="52"/>
      <c r="S79" s="52"/>
    </row>
    <row r="80" spans="2:19" ht="20.100000000000001" customHeight="1" x14ac:dyDescent="0.25">
      <c r="B80" s="52"/>
      <c r="C80" s="52"/>
      <c r="D80" s="52"/>
      <c r="E80" s="52"/>
      <c r="F80" s="52"/>
      <c r="G80" s="52"/>
      <c r="H80" s="52"/>
      <c r="I80" s="52"/>
      <c r="J80" s="52"/>
      <c r="K80" s="52"/>
      <c r="L80" s="52"/>
      <c r="M80" s="52"/>
      <c r="N80" s="52"/>
      <c r="O80" s="52"/>
      <c r="P80" s="52"/>
      <c r="Q80" s="52"/>
      <c r="R80" s="52"/>
      <c r="S80" s="52"/>
    </row>
    <row r="81" spans="2:19" ht="20.100000000000001" customHeight="1" x14ac:dyDescent="0.25">
      <c r="B81" s="52"/>
      <c r="C81" s="52"/>
      <c r="D81" s="52"/>
      <c r="E81" s="52"/>
      <c r="F81" s="636" t="s">
        <v>140</v>
      </c>
      <c r="G81" s="636"/>
      <c r="H81" s="636"/>
      <c r="I81" s="636"/>
      <c r="J81" s="52"/>
      <c r="K81" s="52"/>
      <c r="L81" s="636" t="s">
        <v>141</v>
      </c>
      <c r="M81" s="636"/>
      <c r="N81" s="636"/>
      <c r="O81" s="636"/>
      <c r="P81" s="52"/>
      <c r="Q81" s="52"/>
      <c r="R81" s="52"/>
      <c r="S81" s="52"/>
    </row>
    <row r="82" spans="2:19" ht="20.100000000000001" customHeight="1" x14ac:dyDescent="0.25">
      <c r="B82" s="52"/>
      <c r="C82" s="52"/>
      <c r="D82" s="52"/>
      <c r="E82" s="52"/>
      <c r="F82" s="610" t="s">
        <v>50</v>
      </c>
      <c r="G82" s="610"/>
      <c r="H82" s="610"/>
      <c r="I82" s="610"/>
      <c r="J82" s="52"/>
      <c r="K82" s="52"/>
      <c r="L82" s="610" t="s">
        <v>50</v>
      </c>
      <c r="M82" s="610"/>
      <c r="N82" s="610"/>
      <c r="O82" s="610"/>
      <c r="P82" s="52"/>
      <c r="Q82" s="52"/>
      <c r="R82" s="52"/>
      <c r="S82" s="52"/>
    </row>
    <row r="83" spans="2:19" ht="20.100000000000001" customHeight="1" x14ac:dyDescent="0.25">
      <c r="B83" s="52"/>
      <c r="C83" s="52"/>
      <c r="D83" s="52"/>
      <c r="E83" s="52"/>
      <c r="F83" s="610"/>
      <c r="G83" s="610"/>
      <c r="H83" s="610"/>
      <c r="I83" s="610"/>
      <c r="J83" s="52"/>
      <c r="K83" s="52"/>
      <c r="L83" s="610"/>
      <c r="M83" s="610"/>
      <c r="N83" s="610"/>
      <c r="O83" s="610"/>
      <c r="P83" s="52"/>
      <c r="Q83" s="52"/>
      <c r="R83" s="52"/>
      <c r="S83" s="52"/>
    </row>
    <row r="84" spans="2:19" ht="20.100000000000001" customHeight="1" x14ac:dyDescent="0.25">
      <c r="B84" s="52"/>
      <c r="C84" s="52"/>
      <c r="D84" s="52"/>
      <c r="E84" s="52"/>
      <c r="F84" s="115"/>
      <c r="G84" s="115"/>
      <c r="H84" s="115"/>
      <c r="I84" s="115"/>
      <c r="J84" s="52"/>
      <c r="K84" s="52"/>
      <c r="L84" s="115"/>
      <c r="M84" s="115"/>
      <c r="N84" s="115"/>
      <c r="O84" s="115"/>
      <c r="P84" s="52"/>
      <c r="Q84" s="52"/>
      <c r="R84" s="52"/>
      <c r="S84" s="52"/>
    </row>
    <row r="85" spans="2:19" ht="20.100000000000001" customHeight="1" x14ac:dyDescent="0.25">
      <c r="B85" s="52"/>
      <c r="C85" s="52"/>
      <c r="D85" s="52"/>
      <c r="E85" s="52"/>
      <c r="F85" s="636" t="s">
        <v>142</v>
      </c>
      <c r="G85" s="636"/>
      <c r="H85" s="636"/>
      <c r="I85" s="636"/>
      <c r="J85" s="52"/>
      <c r="K85" s="52"/>
      <c r="L85" s="636" t="s">
        <v>143</v>
      </c>
      <c r="M85" s="636"/>
      <c r="N85" s="636"/>
      <c r="O85" s="636"/>
      <c r="P85" s="52"/>
      <c r="Q85" s="52"/>
      <c r="R85" s="52"/>
      <c r="S85" s="52"/>
    </row>
    <row r="86" spans="2:19" ht="20.100000000000001" customHeight="1" x14ac:dyDescent="0.25">
      <c r="B86" s="52"/>
      <c r="C86" s="52"/>
      <c r="D86" s="52"/>
      <c r="E86" s="52"/>
      <c r="F86" s="610" t="s">
        <v>50</v>
      </c>
      <c r="G86" s="610"/>
      <c r="H86" s="610"/>
      <c r="I86" s="610"/>
      <c r="J86" s="52"/>
      <c r="K86" s="52"/>
      <c r="L86" s="610" t="s">
        <v>50</v>
      </c>
      <c r="M86" s="610"/>
      <c r="N86" s="610"/>
      <c r="O86" s="610"/>
      <c r="P86" s="52"/>
      <c r="Q86" s="52"/>
      <c r="R86" s="52"/>
      <c r="S86" s="52"/>
    </row>
    <row r="87" spans="2:19" ht="20.100000000000001" customHeight="1" x14ac:dyDescent="0.25">
      <c r="B87" s="52"/>
      <c r="C87" s="52"/>
      <c r="D87" s="52"/>
      <c r="E87" s="52"/>
      <c r="F87" s="610"/>
      <c r="G87" s="610"/>
      <c r="H87" s="610"/>
      <c r="I87" s="610"/>
      <c r="J87" s="52"/>
      <c r="K87" s="52"/>
      <c r="L87" s="610"/>
      <c r="M87" s="610"/>
      <c r="N87" s="610"/>
      <c r="O87" s="610"/>
      <c r="P87" s="52"/>
      <c r="Q87" s="52"/>
      <c r="R87" s="52"/>
      <c r="S87" s="52"/>
    </row>
    <row r="88" spans="2:19" ht="20.100000000000001" customHeight="1" x14ac:dyDescent="0.25">
      <c r="B88" s="52"/>
      <c r="C88" s="52"/>
      <c r="D88" s="52"/>
      <c r="E88" s="52"/>
      <c r="F88" s="115"/>
      <c r="G88" s="115"/>
      <c r="H88" s="115"/>
      <c r="I88" s="115"/>
      <c r="J88" s="52"/>
      <c r="K88" s="52"/>
      <c r="L88" s="115"/>
      <c r="M88" s="115"/>
      <c r="N88" s="115"/>
      <c r="O88" s="115"/>
      <c r="P88" s="52"/>
      <c r="Q88" s="52"/>
      <c r="R88" s="52"/>
      <c r="S88" s="52"/>
    </row>
    <row r="89" spans="2:19" ht="20.100000000000001" customHeight="1" x14ac:dyDescent="0.25">
      <c r="B89" s="52"/>
      <c r="C89" s="52"/>
      <c r="D89" s="52"/>
      <c r="E89" s="52"/>
      <c r="F89" s="636" t="s">
        <v>144</v>
      </c>
      <c r="G89" s="636"/>
      <c r="H89" s="636"/>
      <c r="I89" s="636"/>
      <c r="J89" s="52"/>
      <c r="K89" s="52"/>
      <c r="L89" s="636" t="s">
        <v>145</v>
      </c>
      <c r="M89" s="636"/>
      <c r="N89" s="636"/>
      <c r="O89" s="636"/>
      <c r="P89" s="52"/>
      <c r="Q89" s="52"/>
      <c r="R89" s="52"/>
      <c r="S89" s="52"/>
    </row>
    <row r="90" spans="2:19" ht="20.100000000000001" customHeight="1" x14ac:dyDescent="0.25">
      <c r="B90" s="52"/>
      <c r="C90" s="52"/>
      <c r="D90" s="52"/>
      <c r="E90" s="52"/>
      <c r="F90" s="610" t="s">
        <v>50</v>
      </c>
      <c r="G90" s="610"/>
      <c r="H90" s="610"/>
      <c r="I90" s="610"/>
      <c r="J90" s="52"/>
      <c r="K90" s="52"/>
      <c r="L90" s="610" t="s">
        <v>50</v>
      </c>
      <c r="M90" s="610"/>
      <c r="N90" s="610"/>
      <c r="O90" s="610"/>
      <c r="P90" s="52"/>
      <c r="Q90" s="52"/>
      <c r="R90" s="52"/>
      <c r="S90" s="52"/>
    </row>
    <row r="91" spans="2:19" ht="20.100000000000001" customHeight="1" x14ac:dyDescent="0.25">
      <c r="B91" s="52"/>
      <c r="C91" s="52"/>
      <c r="D91" s="52"/>
      <c r="E91" s="52"/>
      <c r="F91" s="610"/>
      <c r="G91" s="610"/>
      <c r="H91" s="610"/>
      <c r="I91" s="610"/>
      <c r="J91" s="52"/>
      <c r="K91" s="52"/>
      <c r="L91" s="610"/>
      <c r="M91" s="610"/>
      <c r="N91" s="610"/>
      <c r="O91" s="610"/>
      <c r="P91" s="52"/>
      <c r="Q91" s="52"/>
      <c r="R91" s="52"/>
      <c r="S91" s="52"/>
    </row>
    <row r="92" spans="2:19" ht="20.100000000000001" customHeight="1" x14ac:dyDescent="0.25">
      <c r="B92" s="52"/>
      <c r="C92" s="52"/>
      <c r="D92" s="52"/>
      <c r="E92" s="52"/>
      <c r="F92" s="115"/>
      <c r="G92" s="115"/>
      <c r="H92" s="115"/>
      <c r="I92" s="115"/>
      <c r="J92" s="52"/>
      <c r="K92" s="52"/>
      <c r="L92" s="52"/>
      <c r="M92" s="52"/>
      <c r="N92" s="52"/>
      <c r="O92" s="52"/>
      <c r="P92" s="52"/>
      <c r="Q92" s="52"/>
      <c r="R92" s="52"/>
      <c r="S92" s="52"/>
    </row>
    <row r="93" spans="2:19" ht="20.100000000000001" customHeight="1" x14ac:dyDescent="0.25">
      <c r="B93" s="52"/>
      <c r="C93" s="52"/>
      <c r="D93" s="52"/>
      <c r="E93" s="52"/>
      <c r="F93" s="636" t="s">
        <v>146</v>
      </c>
      <c r="G93" s="636"/>
      <c r="H93" s="636"/>
      <c r="I93" s="636"/>
      <c r="J93" s="52"/>
      <c r="K93" s="52"/>
      <c r="L93" s="636" t="s">
        <v>438</v>
      </c>
      <c r="M93" s="636"/>
      <c r="N93" s="636"/>
      <c r="O93" s="636"/>
      <c r="P93" s="52"/>
      <c r="Q93" s="52"/>
      <c r="R93" s="52"/>
      <c r="S93" s="52"/>
    </row>
    <row r="94" spans="2:19" ht="20.100000000000001" customHeight="1" x14ac:dyDescent="0.25">
      <c r="B94" s="52"/>
      <c r="C94" s="52"/>
      <c r="D94" s="52"/>
      <c r="E94" s="52"/>
      <c r="F94" s="610" t="s">
        <v>50</v>
      </c>
      <c r="G94" s="610"/>
      <c r="H94" s="610"/>
      <c r="I94" s="610"/>
      <c r="J94" s="52"/>
      <c r="K94" s="52"/>
      <c r="L94" s="610" t="s">
        <v>50</v>
      </c>
      <c r="M94" s="610"/>
      <c r="N94" s="610"/>
      <c r="O94" s="610"/>
      <c r="P94" s="52"/>
      <c r="Q94" s="52"/>
      <c r="R94" s="52"/>
      <c r="S94" s="52"/>
    </row>
    <row r="95" spans="2:19" ht="20.100000000000001" customHeight="1" x14ac:dyDescent="0.25">
      <c r="B95" s="52"/>
      <c r="C95" s="52"/>
      <c r="D95" s="52"/>
      <c r="E95" s="52"/>
      <c r="F95" s="610"/>
      <c r="G95" s="610"/>
      <c r="H95" s="610"/>
      <c r="I95" s="610"/>
      <c r="J95" s="52"/>
      <c r="K95" s="52"/>
      <c r="L95" s="610"/>
      <c r="M95" s="610"/>
      <c r="N95" s="610"/>
      <c r="O95" s="610"/>
      <c r="P95" s="52"/>
      <c r="Q95" s="52"/>
      <c r="R95" s="52"/>
      <c r="S95" s="52"/>
    </row>
    <row r="96" spans="2:19" ht="20.100000000000001" customHeight="1" x14ac:dyDescent="0.25">
      <c r="B96" s="52"/>
      <c r="C96" s="52"/>
      <c r="D96" s="52"/>
      <c r="E96" s="52"/>
      <c r="F96" s="52"/>
      <c r="G96" s="52"/>
      <c r="H96" s="52"/>
      <c r="I96" s="52"/>
      <c r="J96" s="52"/>
      <c r="K96" s="52"/>
      <c r="L96" s="52"/>
      <c r="M96" s="52"/>
      <c r="N96" s="52"/>
      <c r="O96" s="52"/>
      <c r="P96" s="52"/>
      <c r="Q96" s="52"/>
      <c r="R96" s="52"/>
      <c r="S96" s="52"/>
    </row>
    <row r="97" spans="2:19" ht="20.100000000000001" customHeight="1" x14ac:dyDescent="0.25">
      <c r="B97" s="52"/>
      <c r="C97" s="123" t="s">
        <v>147</v>
      </c>
      <c r="D97" s="123"/>
      <c r="E97" s="123"/>
      <c r="F97" s="123"/>
      <c r="G97" s="123"/>
      <c r="H97" s="123"/>
      <c r="I97" s="123"/>
      <c r="J97" s="123"/>
      <c r="K97" s="123"/>
      <c r="L97" s="123"/>
      <c r="M97" s="123"/>
      <c r="N97" s="123"/>
      <c r="O97" s="123"/>
      <c r="P97" s="123"/>
      <c r="Q97" s="123"/>
      <c r="R97" s="123"/>
      <c r="S97" s="52"/>
    </row>
    <row r="98" spans="2:19" ht="20.100000000000001" customHeight="1" x14ac:dyDescent="0.25">
      <c r="B98" s="52"/>
      <c r="C98" s="616" t="s">
        <v>847</v>
      </c>
      <c r="D98" s="616"/>
      <c r="E98" s="616"/>
      <c r="F98" s="616"/>
      <c r="G98" s="616"/>
      <c r="H98" s="616"/>
      <c r="I98" s="616"/>
      <c r="J98" s="616"/>
      <c r="K98" s="616"/>
      <c r="L98" s="616"/>
      <c r="M98" s="616"/>
      <c r="N98" s="616"/>
      <c r="O98" s="143"/>
      <c r="P98" s="143"/>
      <c r="Q98" s="143"/>
      <c r="R98" s="143"/>
      <c r="S98" s="52"/>
    </row>
    <row r="99" spans="2:19" ht="20.100000000000001" customHeight="1" x14ac:dyDescent="0.25">
      <c r="B99" s="52"/>
      <c r="C99" s="616"/>
      <c r="D99" s="616"/>
      <c r="E99" s="616"/>
      <c r="F99" s="616"/>
      <c r="G99" s="616"/>
      <c r="H99" s="616"/>
      <c r="I99" s="616"/>
      <c r="J99" s="616"/>
      <c r="K99" s="616"/>
      <c r="L99" s="616"/>
      <c r="M99" s="616"/>
      <c r="N99" s="616"/>
      <c r="O99" s="143"/>
      <c r="P99" s="143"/>
      <c r="Q99" s="143"/>
      <c r="R99" s="143"/>
      <c r="S99" s="52"/>
    </row>
    <row r="100" spans="2:19" ht="20.100000000000001" customHeight="1" x14ac:dyDescent="0.25">
      <c r="B100" s="52"/>
      <c r="C100" s="52"/>
      <c r="D100" s="52"/>
      <c r="E100" s="52"/>
      <c r="F100" s="52"/>
      <c r="G100" s="52"/>
      <c r="H100" s="52"/>
      <c r="I100" s="52"/>
      <c r="J100" s="52"/>
      <c r="K100" s="52"/>
      <c r="L100" s="52"/>
      <c r="M100" s="52"/>
      <c r="N100" s="52"/>
      <c r="O100" s="52"/>
      <c r="P100" s="617" t="s">
        <v>521</v>
      </c>
      <c r="Q100" s="617"/>
      <c r="R100" s="117" t="e" vm="13">
        <v>#VALUE!</v>
      </c>
      <c r="S100" s="52"/>
    </row>
    <row r="101" spans="2:19" ht="20.100000000000001" customHeight="1" x14ac:dyDescent="0.25">
      <c r="B101" s="52"/>
      <c r="C101" s="162"/>
      <c r="D101" s="216" t="s">
        <v>416</v>
      </c>
      <c r="E101" s="76" t="s">
        <v>97</v>
      </c>
      <c r="F101" s="52"/>
      <c r="G101" s="52"/>
      <c r="H101" s="52"/>
      <c r="I101" s="52"/>
      <c r="J101" s="52"/>
      <c r="K101" s="52"/>
      <c r="L101" s="52"/>
      <c r="M101" s="52"/>
      <c r="N101" s="52"/>
      <c r="O101" s="52"/>
      <c r="P101" s="52"/>
      <c r="Q101" s="52"/>
      <c r="R101" s="52"/>
      <c r="S101" s="52"/>
    </row>
    <row r="102" spans="2:19" ht="20.100000000000001" customHeight="1" x14ac:dyDescent="0.25">
      <c r="B102" s="52"/>
      <c r="C102" s="176"/>
      <c r="D102" s="147" t="s">
        <v>42</v>
      </c>
      <c r="E102" s="76" t="s">
        <v>98</v>
      </c>
      <c r="F102" s="52"/>
      <c r="G102" s="52"/>
      <c r="H102" s="52"/>
      <c r="I102" s="52"/>
      <c r="J102" s="52"/>
      <c r="K102" s="52"/>
      <c r="L102" s="52"/>
      <c r="M102" s="52"/>
      <c r="N102" s="619" t="s">
        <v>372</v>
      </c>
      <c r="O102" s="619"/>
      <c r="P102" s="619"/>
      <c r="Q102" s="619"/>
      <c r="R102" s="144" t="e" vm="14">
        <v>#VALUE!</v>
      </c>
      <c r="S102" s="52"/>
    </row>
    <row r="103" spans="2:19" ht="20.100000000000001" customHeight="1" x14ac:dyDescent="0.3">
      <c r="B103" s="52"/>
      <c r="C103" s="217"/>
      <c r="D103" s="217" t="s">
        <v>525</v>
      </c>
      <c r="E103" s="76" t="s">
        <v>99</v>
      </c>
      <c r="F103" s="52"/>
      <c r="G103" s="52"/>
      <c r="H103" s="52"/>
      <c r="I103" s="52"/>
      <c r="J103" s="52"/>
      <c r="K103" s="52"/>
      <c r="L103" s="52"/>
      <c r="M103" s="52"/>
      <c r="N103" s="52"/>
      <c r="O103" s="224"/>
      <c r="P103" s="224"/>
      <c r="Q103" s="224"/>
      <c r="R103" s="224"/>
      <c r="S103" s="52"/>
    </row>
    <row r="104" spans="2:19" ht="20.100000000000001" customHeight="1" x14ac:dyDescent="0.3">
      <c r="B104" s="52"/>
      <c r="C104" s="218"/>
      <c r="D104" s="149" t="s">
        <v>102</v>
      </c>
      <c r="E104" s="76" t="s">
        <v>103</v>
      </c>
      <c r="F104" s="52"/>
      <c r="G104" s="52"/>
      <c r="H104" s="52"/>
      <c r="I104" s="52"/>
      <c r="J104" s="52"/>
      <c r="K104" s="52"/>
      <c r="L104" s="52"/>
      <c r="M104" s="52"/>
      <c r="N104" s="52"/>
      <c r="O104" s="225"/>
      <c r="P104" s="225"/>
      <c r="Q104" s="225"/>
      <c r="R104" s="225"/>
      <c r="S104" s="52"/>
    </row>
    <row r="105" spans="2:19" ht="20.100000000000001" customHeight="1" x14ac:dyDescent="0.25">
      <c r="B105" s="52"/>
      <c r="C105" s="52"/>
      <c r="D105" s="52"/>
      <c r="E105" s="52"/>
      <c r="F105" s="52"/>
      <c r="G105" s="52"/>
      <c r="H105" s="52"/>
      <c r="I105" s="52"/>
      <c r="J105" s="52"/>
      <c r="K105" s="52"/>
      <c r="L105" s="52"/>
      <c r="M105" s="52"/>
      <c r="N105" s="52"/>
      <c r="O105" s="52"/>
      <c r="P105" s="52"/>
      <c r="Q105" s="52"/>
      <c r="R105" s="52"/>
      <c r="S105" s="52"/>
    </row>
    <row r="106" spans="2:19" ht="20.100000000000001" customHeight="1" x14ac:dyDescent="0.25">
      <c r="B106" s="52"/>
      <c r="C106" s="52"/>
      <c r="D106" s="52"/>
      <c r="E106" s="52"/>
      <c r="F106" s="52"/>
      <c r="G106" s="52"/>
      <c r="H106" s="52"/>
      <c r="I106" s="631" t="s">
        <v>50</v>
      </c>
      <c r="J106" s="631"/>
      <c r="K106" s="631"/>
      <c r="L106" s="631"/>
      <c r="M106" s="52"/>
      <c r="N106" s="52"/>
      <c r="O106" s="52"/>
      <c r="P106" s="52"/>
      <c r="Q106" s="52"/>
      <c r="R106" s="52"/>
      <c r="S106" s="52"/>
    </row>
    <row r="107" spans="2:19" ht="20.100000000000001" customHeight="1" x14ac:dyDescent="0.25">
      <c r="B107" s="52"/>
      <c r="C107" s="52"/>
      <c r="D107" s="52"/>
      <c r="E107" s="52"/>
      <c r="F107" s="52"/>
      <c r="G107" s="52"/>
      <c r="H107" s="52"/>
      <c r="I107" s="631"/>
      <c r="J107" s="631"/>
      <c r="K107" s="631"/>
      <c r="L107" s="631"/>
      <c r="M107" s="52"/>
      <c r="N107" s="52"/>
      <c r="O107" s="52"/>
      <c r="P107" s="52"/>
      <c r="Q107" s="52"/>
      <c r="R107" s="52"/>
      <c r="S107" s="52"/>
    </row>
    <row r="108" spans="2:19" ht="20.100000000000001" customHeight="1" x14ac:dyDescent="0.25">
      <c r="B108" s="52"/>
      <c r="C108" s="52"/>
      <c r="D108" s="52"/>
      <c r="E108" s="52"/>
      <c r="F108" s="52"/>
      <c r="G108" s="52"/>
      <c r="H108" s="52"/>
      <c r="I108" s="52"/>
      <c r="J108" s="52"/>
      <c r="K108" s="52"/>
      <c r="L108" s="52"/>
      <c r="M108" s="52"/>
      <c r="N108" s="52"/>
      <c r="O108" s="52"/>
      <c r="P108" s="52"/>
      <c r="Q108" s="52"/>
      <c r="R108" s="52"/>
      <c r="S108" s="52"/>
    </row>
    <row r="109" spans="2:19" ht="20.100000000000001" customHeight="1" x14ac:dyDescent="0.25">
      <c r="B109" s="52"/>
      <c r="C109" s="123" t="s">
        <v>148</v>
      </c>
      <c r="D109" s="123"/>
      <c r="E109" s="123"/>
      <c r="F109" s="123"/>
      <c r="G109" s="123"/>
      <c r="H109" s="123"/>
      <c r="I109" s="123"/>
      <c r="J109" s="123"/>
      <c r="K109" s="123"/>
      <c r="L109" s="123"/>
      <c r="M109" s="123"/>
      <c r="N109" s="123"/>
      <c r="O109" s="123"/>
      <c r="P109" s="123"/>
      <c r="Q109" s="123"/>
      <c r="R109" s="123"/>
      <c r="S109" s="52"/>
    </row>
    <row r="110" spans="2:19" ht="20.100000000000001" customHeight="1" x14ac:dyDescent="0.25">
      <c r="B110" s="52"/>
      <c r="C110" s="143" t="s">
        <v>848</v>
      </c>
      <c r="D110" s="143"/>
      <c r="E110" s="143"/>
      <c r="F110" s="143"/>
      <c r="G110" s="143"/>
      <c r="H110" s="143"/>
      <c r="I110" s="143"/>
      <c r="J110" s="143"/>
      <c r="K110" s="143"/>
      <c r="L110" s="143"/>
      <c r="M110" s="143"/>
      <c r="N110" s="143"/>
      <c r="O110" s="143"/>
      <c r="P110" s="143"/>
      <c r="Q110" s="143"/>
      <c r="R110" s="143"/>
      <c r="S110" s="52"/>
    </row>
    <row r="111" spans="2:19" ht="20.100000000000001" customHeight="1" x14ac:dyDescent="0.3">
      <c r="B111" s="52"/>
      <c r="C111" s="52"/>
      <c r="D111" s="52"/>
      <c r="E111" s="52"/>
      <c r="F111" s="52"/>
      <c r="G111" s="52"/>
      <c r="H111" s="52"/>
      <c r="I111" s="52"/>
      <c r="J111" s="52"/>
      <c r="K111" s="52"/>
      <c r="L111" s="52"/>
      <c r="M111" s="52"/>
      <c r="N111" s="223"/>
      <c r="O111" s="619" t="s">
        <v>377</v>
      </c>
      <c r="P111" s="619"/>
      <c r="Q111" s="619"/>
      <c r="R111" s="144" t="e" vm="14">
        <v>#VALUE!</v>
      </c>
      <c r="S111" s="52"/>
    </row>
    <row r="112" spans="2:19" ht="20.100000000000001" customHeight="1" x14ac:dyDescent="0.25">
      <c r="B112" s="52"/>
      <c r="C112" s="162"/>
      <c r="D112" s="216" t="s">
        <v>416</v>
      </c>
      <c r="E112" s="76" t="s">
        <v>97</v>
      </c>
      <c r="F112" s="52"/>
      <c r="G112" s="52"/>
      <c r="H112" s="52"/>
      <c r="I112" s="52"/>
      <c r="J112" s="52"/>
      <c r="K112" s="52"/>
      <c r="L112" s="52"/>
      <c r="M112" s="52"/>
      <c r="N112" s="52"/>
      <c r="O112" s="52"/>
      <c r="P112" s="52"/>
      <c r="Q112" s="52"/>
      <c r="R112" s="52"/>
      <c r="S112" s="52"/>
    </row>
    <row r="113" spans="1:20" ht="20.100000000000001" customHeight="1" x14ac:dyDescent="0.25">
      <c r="B113" s="52"/>
      <c r="C113" s="176"/>
      <c r="D113" s="147" t="s">
        <v>42</v>
      </c>
      <c r="E113" s="76" t="s">
        <v>98</v>
      </c>
      <c r="F113" s="52"/>
      <c r="G113" s="52"/>
      <c r="H113" s="52"/>
      <c r="I113" s="52"/>
      <c r="J113" s="52"/>
      <c r="K113" s="52"/>
      <c r="L113" s="52"/>
      <c r="M113" s="52"/>
      <c r="N113" s="52"/>
      <c r="O113" s="52"/>
      <c r="P113" s="52"/>
      <c r="Q113" s="52"/>
      <c r="R113" s="52"/>
      <c r="S113" s="52"/>
    </row>
    <row r="114" spans="1:20" ht="20.100000000000001" customHeight="1" x14ac:dyDescent="0.25">
      <c r="B114" s="52"/>
      <c r="C114" s="217"/>
      <c r="D114" s="217" t="s">
        <v>525</v>
      </c>
      <c r="E114" s="76" t="s">
        <v>99</v>
      </c>
      <c r="F114" s="52"/>
      <c r="G114" s="52"/>
      <c r="H114" s="52"/>
      <c r="I114" s="52"/>
      <c r="J114" s="52"/>
      <c r="K114" s="52"/>
      <c r="L114" s="52"/>
      <c r="M114" s="52"/>
      <c r="N114" s="52"/>
      <c r="O114" s="52"/>
      <c r="P114" s="52"/>
      <c r="Q114" s="52"/>
      <c r="R114" s="52"/>
      <c r="S114" s="52"/>
    </row>
    <row r="115" spans="1:20" ht="20.100000000000001" customHeight="1" x14ac:dyDescent="0.25">
      <c r="B115" s="52"/>
      <c r="C115" s="218"/>
      <c r="D115" s="149" t="s">
        <v>102</v>
      </c>
      <c r="E115" s="76" t="s">
        <v>103</v>
      </c>
      <c r="F115" s="52"/>
      <c r="G115" s="52"/>
      <c r="H115" s="52"/>
      <c r="I115" s="52"/>
      <c r="J115" s="52"/>
      <c r="K115" s="52"/>
      <c r="L115" s="52"/>
      <c r="M115" s="52"/>
      <c r="N115" s="52"/>
      <c r="O115" s="52"/>
      <c r="P115" s="52"/>
      <c r="Q115" s="52"/>
      <c r="R115" s="52"/>
      <c r="S115" s="52"/>
    </row>
    <row r="116" spans="1:20" ht="20.100000000000001" customHeight="1" x14ac:dyDescent="0.25">
      <c r="B116" s="52"/>
      <c r="C116" s="52"/>
      <c r="D116" s="52"/>
      <c r="E116" s="52"/>
      <c r="F116" s="52"/>
      <c r="G116" s="52"/>
      <c r="H116" s="52"/>
      <c r="I116" s="52"/>
      <c r="J116" s="52"/>
      <c r="K116" s="52"/>
      <c r="L116" s="52"/>
      <c r="M116" s="52"/>
      <c r="N116" s="52"/>
      <c r="O116" s="52"/>
      <c r="P116" s="52"/>
      <c r="Q116" s="52"/>
      <c r="R116" s="52"/>
      <c r="S116" s="52"/>
    </row>
    <row r="117" spans="1:20" ht="20.100000000000001" customHeight="1" x14ac:dyDescent="0.25">
      <c r="B117" s="52"/>
      <c r="C117" s="52"/>
      <c r="D117" s="52"/>
      <c r="E117" s="52"/>
      <c r="F117" s="52"/>
      <c r="G117" s="52"/>
      <c r="H117" s="52"/>
      <c r="I117" s="610" t="s">
        <v>50</v>
      </c>
      <c r="J117" s="610"/>
      <c r="K117" s="610"/>
      <c r="L117" s="610"/>
      <c r="M117" s="52"/>
      <c r="N117" s="52"/>
      <c r="O117" s="52"/>
      <c r="P117" s="52"/>
      <c r="Q117" s="52"/>
      <c r="R117" s="52"/>
      <c r="S117" s="52"/>
    </row>
    <row r="118" spans="1:20" ht="20.100000000000001" customHeight="1" x14ac:dyDescent="0.25">
      <c r="B118" s="52"/>
      <c r="C118" s="52"/>
      <c r="D118" s="52"/>
      <c r="E118" s="52"/>
      <c r="F118" s="52"/>
      <c r="G118" s="52"/>
      <c r="H118" s="52"/>
      <c r="I118" s="610"/>
      <c r="J118" s="610"/>
      <c r="K118" s="610"/>
      <c r="L118" s="610"/>
      <c r="M118" s="52"/>
      <c r="N118" s="52"/>
      <c r="O118" s="52"/>
      <c r="P118" s="52"/>
      <c r="Q118" s="52"/>
      <c r="R118" s="52"/>
      <c r="S118" s="52"/>
    </row>
    <row r="119" spans="1:20" ht="20.100000000000001" customHeight="1" x14ac:dyDescent="0.25">
      <c r="B119" s="52"/>
      <c r="C119" s="52"/>
      <c r="D119" s="52"/>
      <c r="E119" s="52"/>
      <c r="F119" s="52"/>
      <c r="G119" s="52"/>
      <c r="H119" s="52"/>
      <c r="I119" s="52"/>
      <c r="J119" s="52"/>
      <c r="K119" s="52"/>
      <c r="L119" s="52"/>
      <c r="M119" s="52"/>
      <c r="N119" s="52"/>
      <c r="O119" s="52"/>
      <c r="P119" s="52"/>
      <c r="Q119" s="52"/>
      <c r="R119" s="52"/>
      <c r="S119" s="52"/>
    </row>
    <row r="120" spans="1:20" ht="20.100000000000001" customHeight="1" x14ac:dyDescent="0.25"/>
    <row r="121" spans="1:20" s="111" customFormat="1" ht="39.9" customHeight="1" x14ac:dyDescent="0.25">
      <c r="A121" s="40"/>
      <c r="B121" s="113"/>
      <c r="C121" s="113" t="s">
        <v>149</v>
      </c>
      <c r="D121" s="113"/>
      <c r="E121" s="113"/>
      <c r="F121" s="113"/>
      <c r="G121" s="113"/>
      <c r="H121" s="113"/>
      <c r="I121" s="113"/>
      <c r="J121" s="113"/>
      <c r="K121" s="113"/>
      <c r="L121" s="113"/>
      <c r="M121" s="113"/>
      <c r="N121" s="113"/>
      <c r="O121" s="113"/>
      <c r="P121" s="113"/>
      <c r="Q121" s="113"/>
      <c r="R121" s="113"/>
      <c r="S121" s="113"/>
      <c r="T121" s="40"/>
    </row>
    <row r="122" spans="1:20" ht="20.100000000000001" customHeight="1" x14ac:dyDescent="0.25">
      <c r="B122" s="52"/>
      <c r="C122" s="52"/>
      <c r="D122" s="52"/>
      <c r="E122" s="52"/>
      <c r="F122" s="52"/>
      <c r="G122" s="52"/>
      <c r="H122" s="52"/>
      <c r="I122" s="52"/>
      <c r="J122" s="52"/>
      <c r="K122" s="52"/>
      <c r="L122" s="52"/>
      <c r="M122" s="52"/>
      <c r="N122" s="52"/>
      <c r="O122" s="52"/>
      <c r="P122" s="52"/>
      <c r="Q122" s="52"/>
      <c r="R122" s="52"/>
      <c r="S122" s="52"/>
    </row>
    <row r="123" spans="1:20" ht="20.100000000000001" customHeight="1" x14ac:dyDescent="0.25">
      <c r="B123" s="52"/>
      <c r="C123" s="174" t="s">
        <v>150</v>
      </c>
      <c r="D123" s="174"/>
      <c r="E123" s="174"/>
      <c r="F123" s="174"/>
      <c r="G123" s="174"/>
      <c r="H123" s="174"/>
      <c r="I123" s="174"/>
      <c r="J123" s="174"/>
      <c r="K123" s="174"/>
      <c r="L123" s="174"/>
      <c r="M123" s="174"/>
      <c r="N123" s="174"/>
      <c r="O123" s="174"/>
      <c r="P123" s="174"/>
      <c r="Q123" s="174"/>
      <c r="R123" s="174"/>
      <c r="S123" s="52"/>
    </row>
    <row r="124" spans="1:20" ht="20.100000000000001" customHeight="1" x14ac:dyDescent="0.25">
      <c r="B124" s="52"/>
      <c r="C124" s="616" t="s">
        <v>518</v>
      </c>
      <c r="D124" s="616"/>
      <c r="E124" s="616"/>
      <c r="F124" s="616"/>
      <c r="G124" s="616"/>
      <c r="H124" s="616"/>
      <c r="I124" s="616"/>
      <c r="J124" s="616"/>
      <c r="K124" s="616"/>
      <c r="L124" s="616"/>
      <c r="M124" s="616"/>
      <c r="N124" s="616"/>
      <c r="O124" s="222"/>
      <c r="P124" s="222"/>
      <c r="Q124" s="222"/>
      <c r="R124" s="222"/>
      <c r="S124" s="52"/>
    </row>
    <row r="125" spans="1:20" ht="20.100000000000001" customHeight="1" x14ac:dyDescent="0.25">
      <c r="B125" s="52"/>
      <c r="C125" s="616"/>
      <c r="D125" s="616"/>
      <c r="E125" s="616"/>
      <c r="F125" s="616"/>
      <c r="G125" s="616"/>
      <c r="H125" s="616"/>
      <c r="I125" s="616"/>
      <c r="J125" s="616"/>
      <c r="K125" s="616"/>
      <c r="L125" s="616"/>
      <c r="M125" s="616"/>
      <c r="N125" s="616"/>
      <c r="O125" s="222"/>
      <c r="P125" s="222"/>
      <c r="Q125" s="222"/>
      <c r="R125" s="222"/>
      <c r="S125" s="52"/>
    </row>
    <row r="126" spans="1:20" ht="20.100000000000001" customHeight="1" x14ac:dyDescent="0.25">
      <c r="B126" s="52"/>
      <c r="C126" s="52"/>
      <c r="D126" s="52"/>
      <c r="E126" s="52"/>
      <c r="F126" s="52"/>
      <c r="G126" s="52"/>
      <c r="H126" s="52"/>
      <c r="I126" s="52"/>
      <c r="J126" s="52"/>
      <c r="K126" s="52"/>
      <c r="L126" s="52"/>
      <c r="M126" s="52"/>
      <c r="N126" s="52"/>
      <c r="O126" s="624" t="s">
        <v>365</v>
      </c>
      <c r="P126" s="624"/>
      <c r="Q126" s="624"/>
      <c r="R126" s="156" t="e" vm="14">
        <v>#VALUE!</v>
      </c>
      <c r="S126" s="52"/>
    </row>
    <row r="127" spans="1:20" ht="20.100000000000001" customHeight="1" x14ac:dyDescent="0.3">
      <c r="B127" s="52"/>
      <c r="C127" s="162"/>
      <c r="D127" s="216" t="s">
        <v>416</v>
      </c>
      <c r="E127" s="76" t="s">
        <v>97</v>
      </c>
      <c r="F127" s="52"/>
      <c r="G127" s="52"/>
      <c r="H127" s="52"/>
      <c r="I127" s="52"/>
      <c r="J127" s="52"/>
      <c r="K127" s="52"/>
      <c r="L127" s="52"/>
      <c r="M127" s="52"/>
      <c r="N127" s="219"/>
      <c r="O127" s="223"/>
      <c r="P127" s="223"/>
      <c r="Q127" s="223"/>
      <c r="R127" s="223"/>
      <c r="S127" s="52"/>
    </row>
    <row r="128" spans="1:20" ht="20.100000000000001" customHeight="1" x14ac:dyDescent="0.3">
      <c r="B128" s="52"/>
      <c r="C128" s="176"/>
      <c r="D128" s="147" t="s">
        <v>42</v>
      </c>
      <c r="E128" s="76" t="s">
        <v>98</v>
      </c>
      <c r="F128" s="52"/>
      <c r="G128" s="52"/>
      <c r="H128" s="52"/>
      <c r="I128" s="52"/>
      <c r="J128" s="52"/>
      <c r="K128" s="52"/>
      <c r="L128" s="52"/>
      <c r="M128" s="52"/>
      <c r="N128" s="219"/>
      <c r="O128" s="223"/>
      <c r="P128" s="619" t="s">
        <v>308</v>
      </c>
      <c r="Q128" s="619"/>
      <c r="R128" s="144" t="e" vm="14">
        <v>#VALUE!</v>
      </c>
      <c r="S128" s="52"/>
    </row>
    <row r="129" spans="2:19" ht="20.100000000000001" customHeight="1" x14ac:dyDescent="0.3">
      <c r="B129" s="52"/>
      <c r="C129" s="217"/>
      <c r="D129" s="217" t="s">
        <v>525</v>
      </c>
      <c r="E129" s="76" t="s">
        <v>99</v>
      </c>
      <c r="F129" s="52"/>
      <c r="G129" s="52"/>
      <c r="H129" s="52"/>
      <c r="I129" s="52"/>
      <c r="J129" s="52"/>
      <c r="K129" s="52"/>
      <c r="L129" s="52"/>
      <c r="M129" s="52"/>
      <c r="N129" s="225"/>
      <c r="O129" s="225"/>
      <c r="P129" s="225"/>
      <c r="Q129" s="225"/>
      <c r="R129" s="225"/>
      <c r="S129" s="52"/>
    </row>
    <row r="130" spans="2:19" ht="20.100000000000001" customHeight="1" x14ac:dyDescent="0.3">
      <c r="B130" s="52"/>
      <c r="C130" s="218"/>
      <c r="D130" s="149" t="s">
        <v>102</v>
      </c>
      <c r="E130" s="76" t="s">
        <v>103</v>
      </c>
      <c r="F130" s="52"/>
      <c r="G130" s="52"/>
      <c r="H130" s="52"/>
      <c r="I130" s="52"/>
      <c r="J130" s="52"/>
      <c r="K130" s="52"/>
      <c r="L130" s="52"/>
      <c r="M130" s="52"/>
      <c r="N130" s="225"/>
      <c r="O130" s="225"/>
      <c r="P130" s="617" t="s">
        <v>314</v>
      </c>
      <c r="Q130" s="617"/>
      <c r="R130" s="117" t="e" vm="13">
        <v>#VALUE!</v>
      </c>
      <c r="S130" s="52"/>
    </row>
    <row r="131" spans="2:19" ht="20.100000000000001" customHeight="1" x14ac:dyDescent="0.3">
      <c r="B131" s="52"/>
      <c r="C131" s="177"/>
      <c r="D131" s="52"/>
      <c r="E131" s="52"/>
      <c r="F131" s="52"/>
      <c r="G131" s="52"/>
      <c r="H131" s="52"/>
      <c r="I131" s="52"/>
      <c r="J131" s="52"/>
      <c r="K131" s="52"/>
      <c r="L131" s="52"/>
      <c r="M131" s="52"/>
      <c r="N131" s="52"/>
      <c r="O131" s="225"/>
      <c r="P131" s="225"/>
      <c r="Q131" s="225"/>
      <c r="R131" s="225"/>
      <c r="S131" s="52"/>
    </row>
    <row r="132" spans="2:19" ht="20.100000000000001" customHeight="1" x14ac:dyDescent="0.3">
      <c r="B132" s="52"/>
      <c r="C132" s="218"/>
      <c r="D132" s="52"/>
      <c r="E132" s="52"/>
      <c r="F132" s="637" t="s">
        <v>520</v>
      </c>
      <c r="G132" s="637"/>
      <c r="H132" s="637"/>
      <c r="I132" s="637"/>
      <c r="J132" s="52"/>
      <c r="K132" s="52"/>
      <c r="L132" s="636" t="s">
        <v>151</v>
      </c>
      <c r="M132" s="636"/>
      <c r="N132" s="636"/>
      <c r="O132" s="636"/>
      <c r="P132" s="225"/>
      <c r="Q132" s="225"/>
      <c r="R132" s="225"/>
      <c r="S132" s="52"/>
    </row>
    <row r="133" spans="2:19" ht="20.100000000000001" customHeight="1" x14ac:dyDescent="0.3">
      <c r="B133" s="52"/>
      <c r="C133" s="218"/>
      <c r="D133" s="52"/>
      <c r="E133" s="52"/>
      <c r="F133" s="637"/>
      <c r="G133" s="637"/>
      <c r="H133" s="637"/>
      <c r="I133" s="637"/>
      <c r="J133" s="52"/>
      <c r="K133" s="52"/>
      <c r="L133" s="636"/>
      <c r="M133" s="636"/>
      <c r="N133" s="636"/>
      <c r="O133" s="636"/>
      <c r="P133" s="225"/>
      <c r="Q133" s="225"/>
      <c r="R133" s="225"/>
      <c r="S133" s="52"/>
    </row>
    <row r="134" spans="2:19" ht="20.100000000000001" customHeight="1" x14ac:dyDescent="0.3">
      <c r="B134" s="52"/>
      <c r="C134" s="52"/>
      <c r="D134" s="52"/>
      <c r="E134" s="52"/>
      <c r="F134" s="637"/>
      <c r="G134" s="637"/>
      <c r="H134" s="637"/>
      <c r="I134" s="637"/>
      <c r="J134" s="52"/>
      <c r="K134" s="52"/>
      <c r="L134" s="636"/>
      <c r="M134" s="636"/>
      <c r="N134" s="636"/>
      <c r="O134" s="636"/>
      <c r="P134" s="225"/>
      <c r="Q134" s="225"/>
      <c r="R134" s="225"/>
      <c r="S134" s="52"/>
    </row>
    <row r="135" spans="2:19" ht="20.100000000000001" customHeight="1" x14ac:dyDescent="0.3">
      <c r="B135" s="52"/>
      <c r="C135" s="52"/>
      <c r="D135" s="52"/>
      <c r="E135" s="52"/>
      <c r="F135" s="610" t="s">
        <v>50</v>
      </c>
      <c r="G135" s="610"/>
      <c r="H135" s="610"/>
      <c r="I135" s="610"/>
      <c r="J135" s="52"/>
      <c r="K135" s="52"/>
      <c r="L135" s="610" t="s">
        <v>50</v>
      </c>
      <c r="M135" s="610"/>
      <c r="N135" s="610"/>
      <c r="O135" s="610"/>
      <c r="P135" s="225"/>
      <c r="Q135" s="225"/>
      <c r="R135" s="225"/>
      <c r="S135" s="52"/>
    </row>
    <row r="136" spans="2:19" ht="20.100000000000001" customHeight="1" x14ac:dyDescent="0.3">
      <c r="B136" s="52"/>
      <c r="C136" s="52"/>
      <c r="D136" s="52"/>
      <c r="E136" s="52"/>
      <c r="F136" s="610"/>
      <c r="G136" s="610"/>
      <c r="H136" s="610"/>
      <c r="I136" s="610"/>
      <c r="J136" s="52"/>
      <c r="K136" s="52"/>
      <c r="L136" s="610"/>
      <c r="M136" s="610"/>
      <c r="N136" s="610"/>
      <c r="O136" s="610"/>
      <c r="P136" s="225"/>
      <c r="Q136" s="225"/>
      <c r="R136" s="225"/>
      <c r="S136" s="52"/>
    </row>
    <row r="137" spans="2:19" ht="20.100000000000001" customHeight="1" x14ac:dyDescent="0.25">
      <c r="B137" s="52"/>
      <c r="C137" s="52"/>
      <c r="D137" s="52"/>
      <c r="E137" s="52"/>
      <c r="F137" s="52"/>
      <c r="G137" s="52"/>
      <c r="H137" s="52"/>
      <c r="I137" s="52"/>
      <c r="J137" s="52"/>
      <c r="K137" s="52"/>
      <c r="L137" s="52"/>
      <c r="M137" s="52"/>
      <c r="N137" s="52"/>
      <c r="O137" s="52"/>
      <c r="P137" s="52"/>
      <c r="Q137" s="52"/>
      <c r="R137" s="52"/>
      <c r="S137" s="52"/>
    </row>
    <row r="138" spans="2:19" ht="20.100000000000001" customHeight="1" x14ac:dyDescent="0.25">
      <c r="B138" s="52"/>
      <c r="C138" s="174" t="s">
        <v>152</v>
      </c>
      <c r="D138" s="174"/>
      <c r="E138" s="174"/>
      <c r="F138" s="174"/>
      <c r="G138" s="174"/>
      <c r="H138" s="174"/>
      <c r="I138" s="174"/>
      <c r="J138" s="174"/>
      <c r="K138" s="174"/>
      <c r="L138" s="174"/>
      <c r="M138" s="174"/>
      <c r="N138" s="174"/>
      <c r="O138" s="174"/>
      <c r="P138" s="174"/>
      <c r="Q138" s="174"/>
      <c r="R138" s="174"/>
      <c r="S138" s="52"/>
    </row>
    <row r="139" spans="2:19" ht="20.100000000000001" customHeight="1" x14ac:dyDescent="0.25">
      <c r="B139" s="52"/>
      <c r="C139" s="616" t="s">
        <v>694</v>
      </c>
      <c r="D139" s="616"/>
      <c r="E139" s="616"/>
      <c r="F139" s="616"/>
      <c r="G139" s="616"/>
      <c r="H139" s="616"/>
      <c r="I139" s="616"/>
      <c r="J139" s="616"/>
      <c r="K139" s="616"/>
      <c r="L139" s="616"/>
      <c r="M139" s="616"/>
      <c r="N139" s="616"/>
      <c r="O139" s="143"/>
      <c r="P139" s="143"/>
      <c r="Q139" s="143"/>
      <c r="R139" s="143"/>
      <c r="S139" s="52"/>
    </row>
    <row r="140" spans="2:19" ht="20.100000000000001" customHeight="1" x14ac:dyDescent="0.25">
      <c r="B140" s="52"/>
      <c r="C140" s="616"/>
      <c r="D140" s="616"/>
      <c r="E140" s="616"/>
      <c r="F140" s="616"/>
      <c r="G140" s="616"/>
      <c r="H140" s="616"/>
      <c r="I140" s="616"/>
      <c r="J140" s="616"/>
      <c r="K140" s="616"/>
      <c r="L140" s="616"/>
      <c r="M140" s="616"/>
      <c r="N140" s="616"/>
      <c r="O140" s="143"/>
      <c r="P140" s="143"/>
      <c r="Q140" s="143"/>
      <c r="R140" s="143"/>
      <c r="S140" s="52"/>
    </row>
    <row r="141" spans="2:19" ht="20.100000000000001" customHeight="1" x14ac:dyDescent="0.25">
      <c r="B141" s="52"/>
      <c r="C141" s="52"/>
      <c r="D141" s="52"/>
      <c r="E141" s="52"/>
      <c r="F141" s="52"/>
      <c r="G141" s="52"/>
      <c r="H141" s="52"/>
      <c r="I141" s="52"/>
      <c r="J141" s="52"/>
      <c r="K141" s="52"/>
      <c r="L141" s="52"/>
      <c r="M141" s="52"/>
      <c r="N141" s="52"/>
      <c r="O141" s="221"/>
      <c r="P141" s="619" t="s">
        <v>380</v>
      </c>
      <c r="Q141" s="619"/>
      <c r="R141" s="144" t="e" vm="14">
        <v>#VALUE!</v>
      </c>
      <c r="S141" s="52"/>
    </row>
    <row r="142" spans="2:19" ht="20.100000000000001" customHeight="1" x14ac:dyDescent="0.25">
      <c r="B142" s="52"/>
      <c r="C142" s="162"/>
      <c r="D142" s="216" t="s">
        <v>416</v>
      </c>
      <c r="E142" s="76" t="s">
        <v>97</v>
      </c>
      <c r="F142" s="52"/>
      <c r="G142" s="52"/>
      <c r="H142" s="52"/>
      <c r="I142" s="52"/>
      <c r="J142" s="52"/>
      <c r="K142" s="52"/>
      <c r="L142" s="52"/>
      <c r="M142" s="52"/>
      <c r="N142" s="52"/>
      <c r="O142" s="52"/>
      <c r="P142" s="52"/>
      <c r="Q142" s="52"/>
      <c r="R142" s="52"/>
      <c r="S142" s="52"/>
    </row>
    <row r="143" spans="2:19" ht="20.100000000000001" customHeight="1" x14ac:dyDescent="0.25">
      <c r="B143" s="52"/>
      <c r="C143" s="176"/>
      <c r="D143" s="147" t="s">
        <v>42</v>
      </c>
      <c r="E143" s="76" t="s">
        <v>98</v>
      </c>
      <c r="F143" s="52"/>
      <c r="G143" s="52"/>
      <c r="H143" s="52"/>
      <c r="I143" s="52"/>
      <c r="J143" s="52"/>
      <c r="K143" s="52"/>
      <c r="L143" s="52"/>
      <c r="M143" s="52"/>
      <c r="N143" s="52"/>
      <c r="O143" s="52"/>
      <c r="P143" s="52"/>
      <c r="Q143" s="52"/>
      <c r="R143" s="52"/>
      <c r="S143" s="52"/>
    </row>
    <row r="144" spans="2:19" ht="20.100000000000001" customHeight="1" x14ac:dyDescent="0.25">
      <c r="B144" s="52"/>
      <c r="C144" s="217"/>
      <c r="D144" s="217" t="s">
        <v>525</v>
      </c>
      <c r="E144" s="76" t="s">
        <v>99</v>
      </c>
      <c r="F144" s="52"/>
      <c r="G144" s="52"/>
      <c r="H144" s="52"/>
      <c r="I144" s="52"/>
      <c r="J144" s="52"/>
      <c r="K144" s="52"/>
      <c r="L144" s="52"/>
      <c r="M144" s="52"/>
      <c r="N144" s="52"/>
      <c r="O144" s="52"/>
      <c r="P144" s="52"/>
      <c r="Q144" s="52"/>
      <c r="R144" s="52"/>
      <c r="S144" s="52"/>
    </row>
    <row r="145" spans="1:20" ht="20.100000000000001" customHeight="1" x14ac:dyDescent="0.25">
      <c r="B145" s="52"/>
      <c r="C145" s="218"/>
      <c r="D145" s="149" t="s">
        <v>102</v>
      </c>
      <c r="E145" s="76" t="s">
        <v>103</v>
      </c>
      <c r="F145" s="52"/>
      <c r="G145" s="52"/>
      <c r="H145" s="52"/>
      <c r="I145" s="52"/>
      <c r="J145" s="52"/>
      <c r="K145" s="52"/>
      <c r="L145" s="52"/>
      <c r="M145" s="52"/>
      <c r="N145" s="52"/>
      <c r="O145" s="52"/>
      <c r="P145" s="52"/>
      <c r="Q145" s="52"/>
      <c r="R145" s="52"/>
      <c r="S145" s="52"/>
    </row>
    <row r="146" spans="1:20" ht="20.100000000000001" customHeight="1" x14ac:dyDescent="0.25">
      <c r="B146" s="52"/>
      <c r="C146" s="177"/>
      <c r="D146" s="52"/>
      <c r="E146" s="52"/>
      <c r="F146" s="52"/>
      <c r="G146" s="52"/>
      <c r="H146" s="52"/>
      <c r="I146" s="52"/>
      <c r="J146" s="52"/>
      <c r="K146" s="52"/>
      <c r="L146" s="52"/>
      <c r="M146" s="52"/>
      <c r="N146" s="52"/>
      <c r="O146" s="52"/>
      <c r="P146" s="52"/>
      <c r="Q146" s="52"/>
      <c r="R146" s="52"/>
      <c r="S146" s="52"/>
    </row>
    <row r="147" spans="1:20" ht="20.100000000000001" customHeight="1" x14ac:dyDescent="0.25">
      <c r="B147" s="52"/>
      <c r="C147" s="218"/>
      <c r="D147" s="52"/>
      <c r="E147" s="52"/>
      <c r="F147" s="637" t="s">
        <v>519</v>
      </c>
      <c r="G147" s="636"/>
      <c r="H147" s="636"/>
      <c r="I147" s="636"/>
      <c r="J147" s="52"/>
      <c r="K147" s="52"/>
      <c r="L147" s="636" t="s">
        <v>151</v>
      </c>
      <c r="M147" s="636"/>
      <c r="N147" s="636"/>
      <c r="O147" s="636"/>
      <c r="P147" s="52"/>
      <c r="Q147" s="52"/>
      <c r="R147" s="52"/>
      <c r="S147" s="52"/>
    </row>
    <row r="148" spans="1:20" ht="20.100000000000001" customHeight="1" x14ac:dyDescent="0.25">
      <c r="B148" s="52"/>
      <c r="C148" s="218"/>
      <c r="D148" s="52"/>
      <c r="E148" s="52"/>
      <c r="F148" s="636"/>
      <c r="G148" s="636"/>
      <c r="H148" s="636"/>
      <c r="I148" s="636"/>
      <c r="J148" s="52"/>
      <c r="K148" s="52"/>
      <c r="L148" s="636"/>
      <c r="M148" s="636"/>
      <c r="N148" s="636"/>
      <c r="O148" s="636"/>
      <c r="P148" s="52"/>
      <c r="Q148" s="52"/>
      <c r="R148" s="52"/>
      <c r="S148" s="52"/>
    </row>
    <row r="149" spans="1:20" ht="20.100000000000001" customHeight="1" x14ac:dyDescent="0.25">
      <c r="B149" s="52"/>
      <c r="C149" s="218"/>
      <c r="D149" s="52"/>
      <c r="E149" s="52"/>
      <c r="F149" s="636"/>
      <c r="G149" s="636"/>
      <c r="H149" s="636"/>
      <c r="I149" s="636"/>
      <c r="J149" s="52"/>
      <c r="K149" s="52"/>
      <c r="L149" s="636"/>
      <c r="M149" s="636"/>
      <c r="N149" s="636"/>
      <c r="O149" s="636"/>
      <c r="P149" s="52"/>
      <c r="Q149" s="52"/>
      <c r="R149" s="52"/>
      <c r="S149" s="52"/>
    </row>
    <row r="150" spans="1:20" ht="20.100000000000001" customHeight="1" x14ac:dyDescent="0.25">
      <c r="B150" s="52"/>
      <c r="C150" s="52"/>
      <c r="D150" s="52"/>
      <c r="E150" s="52"/>
      <c r="F150" s="610" t="s">
        <v>50</v>
      </c>
      <c r="G150" s="610"/>
      <c r="H150" s="610"/>
      <c r="I150" s="610"/>
      <c r="J150" s="52"/>
      <c r="K150" s="52"/>
      <c r="L150" s="610" t="s">
        <v>50</v>
      </c>
      <c r="M150" s="610"/>
      <c r="N150" s="610"/>
      <c r="O150" s="610"/>
      <c r="P150" s="52"/>
      <c r="Q150" s="52"/>
      <c r="R150" s="52"/>
      <c r="S150" s="52"/>
    </row>
    <row r="151" spans="1:20" ht="20.100000000000001" customHeight="1" x14ac:dyDescent="0.25">
      <c r="B151" s="52"/>
      <c r="C151" s="52"/>
      <c r="D151" s="52"/>
      <c r="E151" s="52"/>
      <c r="F151" s="610"/>
      <c r="G151" s="610"/>
      <c r="H151" s="610"/>
      <c r="I151" s="610"/>
      <c r="J151" s="52"/>
      <c r="K151" s="52"/>
      <c r="L151" s="610"/>
      <c r="M151" s="610"/>
      <c r="N151" s="610"/>
      <c r="O151" s="610"/>
      <c r="P151" s="52"/>
      <c r="Q151" s="52"/>
      <c r="R151" s="52"/>
      <c r="S151" s="52"/>
    </row>
    <row r="152" spans="1:20" ht="20.100000000000001" customHeight="1" x14ac:dyDescent="0.25">
      <c r="B152" s="52"/>
      <c r="C152" s="52"/>
      <c r="D152" s="52"/>
      <c r="E152" s="52"/>
      <c r="F152" s="52"/>
      <c r="G152" s="52"/>
      <c r="H152" s="52"/>
      <c r="I152" s="52"/>
      <c r="J152" s="52"/>
      <c r="K152" s="52"/>
      <c r="L152" s="52"/>
      <c r="M152" s="52"/>
      <c r="N152" s="52"/>
      <c r="O152" s="52"/>
      <c r="P152" s="52"/>
      <c r="Q152" s="52"/>
      <c r="R152" s="52"/>
      <c r="S152" s="52"/>
    </row>
    <row r="153" spans="1:20" ht="20.100000000000001" customHeight="1" x14ac:dyDescent="0.25"/>
    <row r="154" spans="1:20" s="111" customFormat="1" ht="39.9" customHeight="1" x14ac:dyDescent="0.25">
      <c r="A154" s="40"/>
      <c r="B154" s="113"/>
      <c r="C154" s="113" t="s">
        <v>153</v>
      </c>
      <c r="D154" s="113"/>
      <c r="E154" s="113"/>
      <c r="F154" s="113"/>
      <c r="G154" s="113"/>
      <c r="H154" s="113"/>
      <c r="I154" s="113"/>
      <c r="J154" s="113"/>
      <c r="K154" s="113"/>
      <c r="L154" s="113"/>
      <c r="M154" s="113"/>
      <c r="N154" s="113"/>
      <c r="O154" s="113"/>
      <c r="P154" s="113"/>
      <c r="Q154" s="113"/>
      <c r="R154" s="113"/>
      <c r="S154" s="113"/>
      <c r="T154" s="40"/>
    </row>
    <row r="155" spans="1:20" ht="20.100000000000001" customHeight="1" x14ac:dyDescent="0.25">
      <c r="B155" s="52"/>
      <c r="C155" s="52"/>
      <c r="D155" s="52"/>
      <c r="E155" s="52"/>
      <c r="F155" s="52"/>
      <c r="G155" s="52"/>
      <c r="H155" s="52"/>
      <c r="I155" s="52"/>
      <c r="J155" s="52"/>
      <c r="K155" s="52"/>
      <c r="L155" s="52"/>
      <c r="M155" s="52"/>
      <c r="N155" s="52"/>
      <c r="O155" s="52"/>
      <c r="P155" s="52"/>
      <c r="Q155" s="52"/>
      <c r="R155" s="52"/>
      <c r="S155" s="52"/>
    </row>
    <row r="156" spans="1:20" ht="20.100000000000001" customHeight="1" x14ac:dyDescent="0.25">
      <c r="B156" s="52"/>
      <c r="C156" s="174" t="s">
        <v>849</v>
      </c>
      <c r="D156" s="174"/>
      <c r="E156" s="174"/>
      <c r="F156" s="174"/>
      <c r="G156" s="174"/>
      <c r="H156" s="174"/>
      <c r="I156" s="174"/>
      <c r="J156" s="174"/>
      <c r="K156" s="174"/>
      <c r="L156" s="174"/>
      <c r="M156" s="174"/>
      <c r="N156" s="174"/>
      <c r="O156" s="174"/>
      <c r="P156" s="174"/>
      <c r="Q156" s="174"/>
      <c r="R156" s="174"/>
      <c r="S156" s="52"/>
    </row>
    <row r="157" spans="1:20" ht="20.100000000000001" customHeight="1" x14ac:dyDescent="0.25">
      <c r="B157" s="52"/>
      <c r="C157" s="616" t="s">
        <v>850</v>
      </c>
      <c r="D157" s="616"/>
      <c r="E157" s="616"/>
      <c r="F157" s="616"/>
      <c r="G157" s="616"/>
      <c r="H157" s="616"/>
      <c r="I157" s="616"/>
      <c r="J157" s="616"/>
      <c r="K157" s="616"/>
      <c r="L157" s="616"/>
      <c r="M157" s="616"/>
      <c r="N157" s="616"/>
      <c r="O157" s="616"/>
      <c r="P157" s="222"/>
      <c r="Q157" s="222"/>
      <c r="R157" s="222"/>
      <c r="S157" s="52"/>
    </row>
    <row r="158" spans="1:20" ht="20.100000000000001" customHeight="1" x14ac:dyDescent="0.25">
      <c r="B158" s="52"/>
      <c r="C158" s="616"/>
      <c r="D158" s="616"/>
      <c r="E158" s="616"/>
      <c r="F158" s="616"/>
      <c r="G158" s="616"/>
      <c r="H158" s="616"/>
      <c r="I158" s="616"/>
      <c r="J158" s="616"/>
      <c r="K158" s="616"/>
      <c r="L158" s="616"/>
      <c r="M158" s="616"/>
      <c r="N158" s="616"/>
      <c r="O158" s="616"/>
      <c r="P158" s="222"/>
      <c r="Q158" s="222"/>
      <c r="R158" s="222"/>
      <c r="S158" s="52"/>
    </row>
    <row r="159" spans="1:20" ht="20.100000000000001" customHeight="1" x14ac:dyDescent="0.25">
      <c r="B159" s="52"/>
      <c r="C159" s="52"/>
      <c r="D159" s="52"/>
      <c r="E159" s="52"/>
      <c r="F159" s="52"/>
      <c r="G159" s="52"/>
      <c r="H159" s="52"/>
      <c r="I159" s="52"/>
      <c r="J159" s="52"/>
      <c r="K159" s="52"/>
      <c r="L159" s="52"/>
      <c r="M159" s="52"/>
      <c r="N159" s="52"/>
      <c r="O159" s="617" t="s">
        <v>794</v>
      </c>
      <c r="P159" s="617"/>
      <c r="Q159" s="617"/>
      <c r="R159" s="117" t="e" vm="13">
        <v>#VALUE!</v>
      </c>
      <c r="S159" s="52"/>
    </row>
    <row r="160" spans="1:20" ht="20.100000000000001" customHeight="1" x14ac:dyDescent="0.3">
      <c r="B160" s="52"/>
      <c r="C160" s="162"/>
      <c r="D160" s="216" t="s">
        <v>416</v>
      </c>
      <c r="E160" s="76" t="s">
        <v>97</v>
      </c>
      <c r="F160" s="52"/>
      <c r="G160" s="52"/>
      <c r="H160" s="52"/>
      <c r="I160" s="52"/>
      <c r="J160" s="52"/>
      <c r="K160" s="52"/>
      <c r="L160" s="219"/>
      <c r="M160" s="223"/>
      <c r="N160" s="223"/>
      <c r="O160" s="223"/>
      <c r="P160" s="223"/>
      <c r="Q160" s="223"/>
      <c r="R160" s="223"/>
      <c r="S160" s="52"/>
    </row>
    <row r="161" spans="2:19" ht="20.100000000000001" customHeight="1" x14ac:dyDescent="0.25">
      <c r="B161" s="52"/>
      <c r="C161" s="176"/>
      <c r="D161" s="147" t="s">
        <v>42</v>
      </c>
      <c r="E161" s="76" t="s">
        <v>98</v>
      </c>
      <c r="F161" s="52"/>
      <c r="G161" s="52"/>
      <c r="H161" s="52"/>
      <c r="I161" s="52"/>
      <c r="J161" s="52"/>
      <c r="K161" s="52"/>
      <c r="L161" s="52"/>
      <c r="M161" s="52"/>
      <c r="N161" s="619" t="s">
        <v>372</v>
      </c>
      <c r="O161" s="619"/>
      <c r="P161" s="619"/>
      <c r="Q161" s="619"/>
      <c r="R161" s="144" t="e" vm="14">
        <v>#VALUE!</v>
      </c>
      <c r="S161" s="52"/>
    </row>
    <row r="162" spans="2:19" ht="20.100000000000001" customHeight="1" x14ac:dyDescent="0.25">
      <c r="B162" s="52"/>
      <c r="C162" s="217"/>
      <c r="D162" s="217" t="s">
        <v>525</v>
      </c>
      <c r="E162" s="76" t="s">
        <v>99</v>
      </c>
      <c r="F162" s="52"/>
      <c r="G162" s="52"/>
      <c r="H162" s="52"/>
      <c r="I162" s="52"/>
      <c r="J162" s="52"/>
      <c r="K162" s="52"/>
      <c r="L162" s="52"/>
      <c r="M162" s="52"/>
      <c r="N162" s="52"/>
      <c r="O162" s="52"/>
      <c r="P162" s="52"/>
      <c r="Q162" s="52"/>
      <c r="R162" s="52"/>
      <c r="S162" s="52"/>
    </row>
    <row r="163" spans="2:19" ht="20.100000000000001" customHeight="1" x14ac:dyDescent="0.25">
      <c r="B163" s="52"/>
      <c r="C163" s="218"/>
      <c r="D163" s="149" t="s">
        <v>102</v>
      </c>
      <c r="E163" s="76" t="s">
        <v>103</v>
      </c>
      <c r="F163" s="52"/>
      <c r="G163" s="52"/>
      <c r="H163" s="52"/>
      <c r="I163" s="52"/>
      <c r="J163" s="52"/>
      <c r="K163" s="52"/>
      <c r="L163" s="52"/>
      <c r="M163" s="52"/>
      <c r="N163" s="52"/>
      <c r="O163" s="52"/>
      <c r="P163" s="52"/>
      <c r="Q163" s="52"/>
      <c r="R163" s="52"/>
      <c r="S163" s="52"/>
    </row>
    <row r="164" spans="2:19" ht="20.100000000000001" customHeight="1" x14ac:dyDescent="0.25">
      <c r="B164" s="52"/>
      <c r="C164" s="177"/>
      <c r="D164" s="52"/>
      <c r="E164" s="52"/>
      <c r="F164" s="52"/>
      <c r="G164" s="52"/>
      <c r="H164" s="52"/>
      <c r="I164" s="52"/>
      <c r="J164" s="52"/>
      <c r="K164" s="52"/>
      <c r="L164" s="52"/>
      <c r="M164" s="52"/>
      <c r="N164" s="52"/>
      <c r="O164" s="52"/>
      <c r="P164" s="52"/>
      <c r="Q164" s="52"/>
      <c r="R164" s="52"/>
      <c r="S164" s="52"/>
    </row>
    <row r="165" spans="2:19" ht="20.100000000000001" customHeight="1" x14ac:dyDescent="0.25">
      <c r="B165" s="52"/>
      <c r="C165" s="52"/>
      <c r="D165" s="52"/>
      <c r="E165" s="52"/>
      <c r="F165" s="52"/>
      <c r="G165" s="52"/>
      <c r="H165" s="52"/>
      <c r="I165" s="610" t="s">
        <v>50</v>
      </c>
      <c r="J165" s="610"/>
      <c r="K165" s="610"/>
      <c r="L165" s="610"/>
      <c r="M165" s="52"/>
      <c r="N165" s="52"/>
      <c r="O165" s="52"/>
      <c r="P165" s="52"/>
      <c r="Q165" s="52"/>
      <c r="R165" s="52"/>
      <c r="S165" s="52"/>
    </row>
    <row r="166" spans="2:19" ht="20.100000000000001" customHeight="1" x14ac:dyDescent="0.25">
      <c r="B166" s="52"/>
      <c r="C166" s="52"/>
      <c r="D166" s="52"/>
      <c r="E166" s="52"/>
      <c r="F166" s="52"/>
      <c r="G166" s="52"/>
      <c r="H166" s="52"/>
      <c r="I166" s="610"/>
      <c r="J166" s="610"/>
      <c r="K166" s="610"/>
      <c r="L166" s="610"/>
      <c r="M166" s="52"/>
      <c r="N166" s="52"/>
      <c r="O166" s="52"/>
      <c r="P166" s="52"/>
      <c r="Q166" s="52"/>
      <c r="R166" s="52"/>
      <c r="S166" s="52"/>
    </row>
    <row r="167" spans="2:19" ht="20.100000000000001" customHeight="1" x14ac:dyDescent="0.25">
      <c r="B167" s="52"/>
      <c r="C167" s="52"/>
      <c r="D167" s="52"/>
      <c r="E167" s="52"/>
      <c r="F167" s="52"/>
      <c r="G167" s="52"/>
      <c r="H167" s="52"/>
      <c r="I167" s="52"/>
      <c r="J167" s="52"/>
      <c r="K167" s="52"/>
      <c r="L167" s="52"/>
      <c r="M167" s="52"/>
      <c r="N167" s="52"/>
      <c r="O167" s="52"/>
      <c r="P167" s="52"/>
      <c r="Q167" s="52"/>
      <c r="R167" s="52"/>
      <c r="S167" s="52"/>
    </row>
    <row r="168" spans="2:19" ht="20.100000000000001" customHeight="1" x14ac:dyDescent="0.25">
      <c r="B168" s="52"/>
      <c r="C168" s="174" t="s">
        <v>154</v>
      </c>
      <c r="D168" s="174"/>
      <c r="E168" s="174"/>
      <c r="F168" s="174"/>
      <c r="G168" s="174"/>
      <c r="H168" s="174"/>
      <c r="I168" s="174"/>
      <c r="J168" s="174"/>
      <c r="K168" s="174"/>
      <c r="L168" s="174"/>
      <c r="M168" s="174"/>
      <c r="N168" s="174"/>
      <c r="O168" s="174"/>
      <c r="P168" s="174"/>
      <c r="Q168" s="174"/>
      <c r="R168" s="174"/>
      <c r="S168" s="52"/>
    </row>
    <row r="169" spans="2:19" ht="20.100000000000001" customHeight="1" x14ac:dyDescent="0.25">
      <c r="B169" s="52"/>
      <c r="C169" s="616" t="s">
        <v>851</v>
      </c>
      <c r="D169" s="616"/>
      <c r="E169" s="616"/>
      <c r="F169" s="616"/>
      <c r="G169" s="616"/>
      <c r="H169" s="616"/>
      <c r="I169" s="616"/>
      <c r="J169" s="616"/>
      <c r="K169" s="616"/>
      <c r="L169" s="616"/>
      <c r="M169" s="616"/>
      <c r="N169" s="616"/>
      <c r="O169" s="222"/>
      <c r="P169" s="222"/>
      <c r="Q169" s="222"/>
      <c r="R169" s="222"/>
      <c r="S169" s="52"/>
    </row>
    <row r="170" spans="2:19" ht="20.100000000000001" customHeight="1" x14ac:dyDescent="0.25">
      <c r="B170" s="52"/>
      <c r="C170" s="616"/>
      <c r="D170" s="616"/>
      <c r="E170" s="616"/>
      <c r="F170" s="616"/>
      <c r="G170" s="616"/>
      <c r="H170" s="616"/>
      <c r="I170" s="616"/>
      <c r="J170" s="616"/>
      <c r="K170" s="616"/>
      <c r="L170" s="616"/>
      <c r="M170" s="616"/>
      <c r="N170" s="616"/>
      <c r="O170" s="222"/>
      <c r="P170" s="222"/>
      <c r="Q170" s="222"/>
      <c r="R170" s="222"/>
      <c r="S170" s="52"/>
    </row>
    <row r="171" spans="2:19" ht="20.100000000000001" customHeight="1" x14ac:dyDescent="0.3">
      <c r="B171" s="52"/>
      <c r="C171" s="52"/>
      <c r="D171" s="52"/>
      <c r="E171" s="52"/>
      <c r="F171" s="52"/>
      <c r="G171" s="52"/>
      <c r="H171" s="52"/>
      <c r="I171" s="52"/>
      <c r="J171" s="52"/>
      <c r="K171" s="52"/>
      <c r="L171" s="52"/>
      <c r="M171" s="52"/>
      <c r="N171" s="219"/>
      <c r="O171" s="223"/>
      <c r="P171" s="619" t="s">
        <v>308</v>
      </c>
      <c r="Q171" s="619"/>
      <c r="R171" s="144" t="e" vm="14">
        <v>#VALUE!</v>
      </c>
      <c r="S171" s="52"/>
    </row>
    <row r="172" spans="2:19" ht="20.100000000000001" customHeight="1" x14ac:dyDescent="0.3">
      <c r="B172" s="52"/>
      <c r="C172" s="162"/>
      <c r="D172" s="216" t="s">
        <v>416</v>
      </c>
      <c r="E172" s="76" t="s">
        <v>97</v>
      </c>
      <c r="F172" s="52"/>
      <c r="G172" s="52"/>
      <c r="H172" s="52"/>
      <c r="I172" s="52"/>
      <c r="J172" s="52"/>
      <c r="K172" s="52"/>
      <c r="L172" s="52"/>
      <c r="M172" s="219"/>
      <c r="N172" s="219"/>
      <c r="O172" s="223"/>
      <c r="P172" s="223"/>
      <c r="Q172" s="223"/>
      <c r="R172" s="223"/>
      <c r="S172" s="52"/>
    </row>
    <row r="173" spans="2:19" ht="20.100000000000001" customHeight="1" x14ac:dyDescent="0.25">
      <c r="B173" s="52"/>
      <c r="C173" s="176"/>
      <c r="D173" s="147" t="s">
        <v>42</v>
      </c>
      <c r="E173" s="76" t="s">
        <v>98</v>
      </c>
      <c r="F173" s="52"/>
      <c r="G173" s="52"/>
      <c r="H173" s="52"/>
      <c r="I173" s="52"/>
      <c r="J173" s="52"/>
      <c r="K173" s="52"/>
      <c r="L173" s="52"/>
      <c r="M173" s="52"/>
      <c r="N173" s="52"/>
      <c r="O173" s="619" t="s">
        <v>365</v>
      </c>
      <c r="P173" s="619"/>
      <c r="Q173" s="619"/>
      <c r="R173" s="144" t="e" vm="14">
        <v>#VALUE!</v>
      </c>
      <c r="S173" s="52"/>
    </row>
    <row r="174" spans="2:19" ht="20.100000000000001" customHeight="1" x14ac:dyDescent="0.25">
      <c r="B174" s="52"/>
      <c r="C174" s="217"/>
      <c r="D174" s="217" t="s">
        <v>525</v>
      </c>
      <c r="E174" s="76" t="s">
        <v>99</v>
      </c>
      <c r="F174" s="52"/>
      <c r="G174" s="52"/>
      <c r="H174" s="52"/>
      <c r="I174" s="52"/>
      <c r="J174" s="52"/>
      <c r="K174" s="52"/>
      <c r="L174" s="52"/>
      <c r="M174" s="52"/>
      <c r="N174" s="52"/>
      <c r="O174" s="52"/>
      <c r="P174" s="52"/>
      <c r="Q174" s="52"/>
      <c r="R174" s="52"/>
      <c r="S174" s="52"/>
    </row>
    <row r="175" spans="2:19" ht="20.100000000000001" customHeight="1" x14ac:dyDescent="0.25">
      <c r="B175" s="52"/>
      <c r="C175" s="218"/>
      <c r="D175" s="149" t="s">
        <v>102</v>
      </c>
      <c r="E175" s="76" t="s">
        <v>103</v>
      </c>
      <c r="F175" s="52"/>
      <c r="G175" s="52"/>
      <c r="H175" s="52"/>
      <c r="I175" s="52"/>
      <c r="J175" s="52"/>
      <c r="K175" s="52"/>
      <c r="L175" s="52"/>
      <c r="M175" s="52"/>
      <c r="N175" s="52"/>
      <c r="O175" s="52"/>
      <c r="P175" s="52"/>
      <c r="Q175" s="52"/>
      <c r="R175" s="52"/>
      <c r="S175" s="52"/>
    </row>
    <row r="176" spans="2:19" ht="20.100000000000001" customHeight="1" x14ac:dyDescent="0.25">
      <c r="B176" s="52"/>
      <c r="C176" s="177"/>
      <c r="D176" s="173" t="s">
        <v>104</v>
      </c>
      <c r="E176" s="76" t="s">
        <v>76</v>
      </c>
      <c r="F176" s="52"/>
      <c r="G176" s="52"/>
      <c r="H176" s="52"/>
      <c r="I176" s="52"/>
      <c r="J176" s="52"/>
      <c r="K176" s="52"/>
      <c r="L176" s="52"/>
      <c r="M176" s="52"/>
      <c r="N176" s="52"/>
      <c r="O176" s="52"/>
      <c r="P176" s="52"/>
      <c r="Q176" s="52"/>
      <c r="R176" s="52"/>
      <c r="S176" s="52"/>
    </row>
    <row r="177" spans="1:20" ht="20.100000000000001" customHeight="1" x14ac:dyDescent="0.25">
      <c r="B177" s="52"/>
      <c r="C177" s="177"/>
      <c r="D177" s="52"/>
      <c r="E177" s="52"/>
      <c r="F177" s="52"/>
      <c r="G177" s="52"/>
      <c r="H177" s="52"/>
      <c r="I177" s="52"/>
      <c r="J177" s="52"/>
      <c r="K177" s="52"/>
      <c r="L177" s="52"/>
      <c r="M177" s="52"/>
      <c r="N177" s="52"/>
      <c r="O177" s="52"/>
      <c r="P177" s="52"/>
      <c r="Q177" s="52"/>
      <c r="R177" s="52"/>
      <c r="S177" s="52"/>
    </row>
    <row r="178" spans="1:20" ht="20.100000000000001" customHeight="1" x14ac:dyDescent="0.25">
      <c r="B178" s="52"/>
      <c r="C178" s="218"/>
      <c r="D178" s="52"/>
      <c r="E178" s="52"/>
      <c r="F178" s="638" t="s">
        <v>433</v>
      </c>
      <c r="G178" s="638"/>
      <c r="H178" s="638"/>
      <c r="I178" s="638"/>
      <c r="J178" s="52"/>
      <c r="K178" s="52"/>
      <c r="L178" s="639" t="s">
        <v>155</v>
      </c>
      <c r="M178" s="639"/>
      <c r="N178" s="639"/>
      <c r="O178" s="639"/>
      <c r="P178" s="52"/>
      <c r="Q178" s="52"/>
      <c r="R178" s="52"/>
      <c r="S178" s="52"/>
    </row>
    <row r="179" spans="1:20" ht="20.100000000000001" customHeight="1" x14ac:dyDescent="0.25">
      <c r="B179" s="52"/>
      <c r="C179" s="218"/>
      <c r="D179" s="52"/>
      <c r="E179" s="52"/>
      <c r="F179" s="638"/>
      <c r="G179" s="638"/>
      <c r="H179" s="638"/>
      <c r="I179" s="638"/>
      <c r="J179" s="52"/>
      <c r="K179" s="52"/>
      <c r="L179" s="639"/>
      <c r="M179" s="639"/>
      <c r="N179" s="639"/>
      <c r="O179" s="639"/>
      <c r="P179" s="52"/>
      <c r="Q179" s="52"/>
      <c r="R179" s="52"/>
      <c r="S179" s="52"/>
    </row>
    <row r="180" spans="1:20" ht="20.100000000000001" customHeight="1" x14ac:dyDescent="0.25">
      <c r="B180" s="52"/>
      <c r="C180" s="52"/>
      <c r="D180" s="52"/>
      <c r="E180" s="52"/>
      <c r="F180" s="638"/>
      <c r="G180" s="638"/>
      <c r="H180" s="638"/>
      <c r="I180" s="638"/>
      <c r="J180" s="52"/>
      <c r="K180" s="52"/>
      <c r="L180" s="639"/>
      <c r="M180" s="639"/>
      <c r="N180" s="639"/>
      <c r="O180" s="639"/>
      <c r="P180" s="52"/>
      <c r="Q180" s="52"/>
      <c r="R180" s="52"/>
      <c r="S180" s="52"/>
    </row>
    <row r="181" spans="1:20" ht="20.100000000000001" customHeight="1" x14ac:dyDescent="0.25">
      <c r="B181" s="52"/>
      <c r="C181" s="52"/>
      <c r="D181" s="52"/>
      <c r="E181" s="52"/>
      <c r="F181" s="610" t="s">
        <v>50</v>
      </c>
      <c r="G181" s="610"/>
      <c r="H181" s="610"/>
      <c r="I181" s="610"/>
      <c r="J181" s="52"/>
      <c r="K181" s="52"/>
      <c r="L181" s="610" t="s">
        <v>50</v>
      </c>
      <c r="M181" s="610"/>
      <c r="N181" s="610"/>
      <c r="O181" s="610"/>
      <c r="P181" s="52"/>
      <c r="Q181" s="52"/>
      <c r="R181" s="52"/>
      <c r="S181" s="52"/>
    </row>
    <row r="182" spans="1:20" ht="20.100000000000001" customHeight="1" x14ac:dyDescent="0.25">
      <c r="B182" s="52"/>
      <c r="C182" s="52"/>
      <c r="D182" s="52"/>
      <c r="E182" s="52"/>
      <c r="F182" s="610"/>
      <c r="G182" s="610"/>
      <c r="H182" s="610"/>
      <c r="I182" s="610"/>
      <c r="J182" s="52"/>
      <c r="K182" s="52"/>
      <c r="L182" s="610"/>
      <c r="M182" s="610"/>
      <c r="N182" s="610"/>
      <c r="O182" s="610"/>
      <c r="P182" s="52"/>
      <c r="Q182" s="52"/>
      <c r="R182" s="52"/>
      <c r="S182" s="52"/>
    </row>
    <row r="183" spans="1:20" ht="20.100000000000001" customHeight="1" x14ac:dyDescent="0.25">
      <c r="B183" s="52"/>
      <c r="C183" s="52"/>
      <c r="D183" s="52"/>
      <c r="E183" s="52"/>
      <c r="F183" s="52"/>
      <c r="G183" s="52"/>
      <c r="H183" s="52"/>
      <c r="I183" s="52"/>
      <c r="J183" s="52"/>
      <c r="K183" s="52"/>
      <c r="L183" s="52"/>
      <c r="M183" s="52"/>
      <c r="N183" s="52"/>
      <c r="O183" s="52"/>
      <c r="P183" s="52"/>
      <c r="Q183" s="52"/>
      <c r="R183" s="52"/>
      <c r="S183" s="52"/>
    </row>
    <row r="184" spans="1:20" ht="20.100000000000001" customHeight="1" x14ac:dyDescent="0.25"/>
    <row r="185" spans="1:20" s="111" customFormat="1" ht="39.9" customHeight="1" x14ac:dyDescent="0.25">
      <c r="A185" s="40"/>
      <c r="B185" s="113"/>
      <c r="C185" s="113" t="s">
        <v>631</v>
      </c>
      <c r="D185" s="113"/>
      <c r="E185" s="113"/>
      <c r="F185" s="113"/>
      <c r="G185" s="113"/>
      <c r="H185" s="113"/>
      <c r="I185" s="113"/>
      <c r="J185" s="113"/>
      <c r="K185" s="113"/>
      <c r="L185" s="113"/>
      <c r="M185" s="113"/>
      <c r="N185" s="113"/>
      <c r="O185" s="113"/>
      <c r="P185" s="113"/>
      <c r="Q185" s="113"/>
      <c r="R185" s="113"/>
      <c r="S185" s="113"/>
      <c r="T185" s="40"/>
    </row>
    <row r="186" spans="1:20" ht="20.100000000000001" customHeight="1" x14ac:dyDescent="0.25">
      <c r="B186" s="52"/>
      <c r="C186" s="52"/>
      <c r="D186" s="52"/>
      <c r="E186" s="52"/>
      <c r="F186" s="52"/>
      <c r="G186" s="52"/>
      <c r="H186" s="52"/>
      <c r="I186" s="52"/>
      <c r="J186" s="52"/>
      <c r="K186" s="52"/>
      <c r="L186" s="52"/>
      <c r="M186" s="52"/>
      <c r="N186" s="52"/>
      <c r="O186" s="52"/>
      <c r="P186" s="52"/>
      <c r="Q186" s="52"/>
      <c r="R186" s="52"/>
      <c r="S186" s="52"/>
    </row>
    <row r="187" spans="1:20" ht="20.100000000000001" customHeight="1" x14ac:dyDescent="0.25">
      <c r="B187" s="52"/>
      <c r="C187" s="174" t="s">
        <v>903</v>
      </c>
      <c r="D187" s="174"/>
      <c r="E187" s="174"/>
      <c r="F187" s="174"/>
      <c r="G187" s="174"/>
      <c r="H187" s="174"/>
      <c r="I187" s="174"/>
      <c r="J187" s="174"/>
      <c r="K187" s="174"/>
      <c r="L187" s="174"/>
      <c r="M187" s="174"/>
      <c r="N187" s="174"/>
      <c r="O187" s="174"/>
      <c r="P187" s="174"/>
      <c r="Q187" s="174"/>
      <c r="R187" s="174"/>
      <c r="S187" s="52"/>
    </row>
    <row r="188" spans="1:20" ht="20.100000000000001" customHeight="1" x14ac:dyDescent="0.25">
      <c r="B188" s="52"/>
      <c r="C188" s="616" t="s">
        <v>156</v>
      </c>
      <c r="D188" s="616"/>
      <c r="E188" s="616"/>
      <c r="F188" s="616"/>
      <c r="G188" s="616"/>
      <c r="H188" s="616"/>
      <c r="I188" s="616"/>
      <c r="J188" s="616"/>
      <c r="K188" s="616"/>
      <c r="L188" s="616"/>
      <c r="M188" s="616"/>
      <c r="N188" s="616"/>
      <c r="O188" s="143"/>
      <c r="P188" s="143"/>
      <c r="Q188" s="143"/>
      <c r="R188" s="143"/>
      <c r="S188" s="52"/>
    </row>
    <row r="189" spans="1:20" ht="20.100000000000001" customHeight="1" x14ac:dyDescent="0.25">
      <c r="B189" s="52"/>
      <c r="C189" s="616"/>
      <c r="D189" s="616"/>
      <c r="E189" s="616"/>
      <c r="F189" s="616"/>
      <c r="G189" s="616"/>
      <c r="H189" s="616"/>
      <c r="I189" s="616"/>
      <c r="J189" s="616"/>
      <c r="K189" s="616"/>
      <c r="L189" s="616"/>
      <c r="M189" s="616"/>
      <c r="N189" s="616"/>
      <c r="O189" s="143"/>
      <c r="P189" s="143"/>
      <c r="Q189" s="143"/>
      <c r="R189" s="143"/>
      <c r="S189" s="52"/>
    </row>
    <row r="190" spans="1:20" ht="20.100000000000001" customHeight="1" x14ac:dyDescent="0.3">
      <c r="B190" s="52"/>
      <c r="C190" s="52"/>
      <c r="D190" s="52"/>
      <c r="E190" s="52"/>
      <c r="F190" s="52"/>
      <c r="G190" s="52"/>
      <c r="H190" s="52"/>
      <c r="I190" s="52"/>
      <c r="J190" s="52"/>
      <c r="K190" s="52"/>
      <c r="L190" s="52"/>
      <c r="M190" s="219"/>
      <c r="N190" s="619" t="s">
        <v>372</v>
      </c>
      <c r="O190" s="619"/>
      <c r="P190" s="619"/>
      <c r="Q190" s="619"/>
      <c r="R190" s="144" t="e" vm="14">
        <v>#VALUE!</v>
      </c>
      <c r="S190" s="52"/>
    </row>
    <row r="191" spans="1:20" ht="20.100000000000001" customHeight="1" x14ac:dyDescent="0.25">
      <c r="B191" s="52"/>
      <c r="C191" s="52"/>
      <c r="D191" s="216" t="s">
        <v>416</v>
      </c>
      <c r="E191" s="76" t="s">
        <v>97</v>
      </c>
      <c r="F191" s="52"/>
      <c r="G191" s="52"/>
      <c r="H191" s="52"/>
      <c r="I191" s="52"/>
      <c r="J191" s="52"/>
      <c r="K191" s="52"/>
      <c r="L191" s="52"/>
      <c r="M191" s="52"/>
      <c r="N191" s="52"/>
      <c r="O191" s="52"/>
      <c r="P191" s="52"/>
      <c r="Q191" s="52"/>
      <c r="R191" s="52"/>
      <c r="S191" s="52"/>
    </row>
    <row r="192" spans="1:20" ht="20.100000000000001" customHeight="1" x14ac:dyDescent="0.25">
      <c r="B192" s="52"/>
      <c r="C192" s="52"/>
      <c r="D192" s="147" t="s">
        <v>42</v>
      </c>
      <c r="E192" s="76" t="s">
        <v>98</v>
      </c>
      <c r="F192" s="52"/>
      <c r="G192" s="52"/>
      <c r="H192" s="52"/>
      <c r="I192" s="52"/>
      <c r="J192" s="52"/>
      <c r="K192" s="52"/>
      <c r="L192" s="52"/>
      <c r="M192" s="52"/>
      <c r="N192" s="52"/>
      <c r="O192" s="52"/>
      <c r="P192" s="52"/>
      <c r="Q192" s="52"/>
      <c r="R192" s="52"/>
      <c r="S192" s="52"/>
    </row>
    <row r="193" spans="2:19" ht="20.100000000000001" customHeight="1" x14ac:dyDescent="0.25">
      <c r="B193" s="52"/>
      <c r="C193" s="52"/>
      <c r="D193" s="217" t="s">
        <v>525</v>
      </c>
      <c r="E193" s="76" t="s">
        <v>99</v>
      </c>
      <c r="F193" s="52"/>
      <c r="G193" s="52"/>
      <c r="H193" s="52"/>
      <c r="I193" s="52"/>
      <c r="J193" s="52"/>
      <c r="K193" s="52"/>
      <c r="L193" s="52"/>
      <c r="M193" s="52"/>
      <c r="N193" s="52"/>
      <c r="O193" s="52"/>
      <c r="P193" s="52"/>
      <c r="Q193" s="52"/>
      <c r="R193" s="52"/>
      <c r="S193" s="52"/>
    </row>
    <row r="194" spans="2:19" ht="20.100000000000001" customHeight="1" x14ac:dyDescent="0.25">
      <c r="B194" s="52"/>
      <c r="C194" s="52"/>
      <c r="D194" s="149" t="s">
        <v>102</v>
      </c>
      <c r="E194" s="76" t="s">
        <v>103</v>
      </c>
      <c r="F194" s="52"/>
      <c r="G194" s="52"/>
      <c r="H194" s="52"/>
      <c r="I194" s="52"/>
      <c r="J194" s="52"/>
      <c r="K194" s="52"/>
      <c r="L194" s="52"/>
      <c r="M194" s="52"/>
      <c r="N194" s="52"/>
      <c r="O194" s="52"/>
      <c r="P194" s="52"/>
      <c r="Q194" s="52"/>
      <c r="R194" s="52"/>
      <c r="S194" s="52"/>
    </row>
    <row r="195" spans="2:19" ht="20.100000000000001" customHeight="1" x14ac:dyDescent="0.25">
      <c r="B195" s="52"/>
      <c r="C195" s="177"/>
      <c r="D195" s="173" t="s">
        <v>104</v>
      </c>
      <c r="E195" s="76" t="s">
        <v>76</v>
      </c>
      <c r="F195" s="52"/>
      <c r="G195" s="52"/>
      <c r="H195" s="52"/>
      <c r="I195" s="52"/>
      <c r="J195" s="52"/>
      <c r="K195" s="52"/>
      <c r="L195" s="52"/>
      <c r="M195" s="52"/>
      <c r="N195" s="52"/>
      <c r="O195" s="52"/>
      <c r="P195" s="52"/>
      <c r="Q195" s="52"/>
      <c r="R195" s="52"/>
      <c r="S195" s="52"/>
    </row>
    <row r="196" spans="2:19" ht="20.100000000000001" customHeight="1" x14ac:dyDescent="0.25">
      <c r="B196" s="52"/>
      <c r="C196" s="52"/>
      <c r="D196" s="52"/>
      <c r="E196" s="52"/>
      <c r="F196" s="52"/>
      <c r="G196" s="52"/>
      <c r="H196" s="52"/>
      <c r="I196" s="610" t="s">
        <v>50</v>
      </c>
      <c r="J196" s="610"/>
      <c r="K196" s="610"/>
      <c r="L196" s="610"/>
      <c r="M196" s="52"/>
      <c r="N196" s="52"/>
      <c r="O196" s="52"/>
      <c r="P196" s="52"/>
      <c r="Q196" s="52"/>
      <c r="R196" s="52"/>
      <c r="S196" s="52"/>
    </row>
    <row r="197" spans="2:19" ht="20.100000000000001" customHeight="1" x14ac:dyDescent="0.25">
      <c r="B197" s="52"/>
      <c r="C197" s="52"/>
      <c r="D197" s="52"/>
      <c r="E197" s="52"/>
      <c r="F197" s="52"/>
      <c r="G197" s="52"/>
      <c r="H197" s="52"/>
      <c r="I197" s="610"/>
      <c r="J197" s="610"/>
      <c r="K197" s="610"/>
      <c r="L197" s="610"/>
      <c r="M197" s="52"/>
      <c r="N197" s="52"/>
      <c r="O197" s="52"/>
      <c r="P197" s="52"/>
      <c r="Q197" s="52"/>
      <c r="R197" s="52"/>
      <c r="S197" s="52"/>
    </row>
    <row r="198" spans="2:19" ht="20.100000000000001" customHeight="1" x14ac:dyDescent="0.25">
      <c r="B198" s="52"/>
      <c r="C198" s="52"/>
      <c r="D198" s="52"/>
      <c r="E198" s="52"/>
      <c r="F198" s="52"/>
      <c r="G198" s="52"/>
      <c r="H198" s="52"/>
      <c r="I198" s="52"/>
      <c r="J198" s="52"/>
      <c r="K198" s="52"/>
      <c r="L198" s="52"/>
      <c r="M198" s="52"/>
      <c r="N198" s="52"/>
      <c r="O198" s="52"/>
      <c r="P198" s="52"/>
      <c r="Q198" s="52"/>
      <c r="R198" s="52"/>
      <c r="S198" s="52"/>
    </row>
    <row r="199" spans="2:19" ht="20.100000000000001" customHeight="1" x14ac:dyDescent="0.25">
      <c r="B199" s="52"/>
      <c r="C199" s="174" t="s">
        <v>434</v>
      </c>
      <c r="D199" s="174"/>
      <c r="E199" s="174"/>
      <c r="F199" s="174"/>
      <c r="G199" s="174"/>
      <c r="H199" s="174"/>
      <c r="I199" s="174"/>
      <c r="J199" s="174"/>
      <c r="K199" s="174"/>
      <c r="L199" s="174"/>
      <c r="M199" s="174"/>
      <c r="N199" s="174"/>
      <c r="O199" s="174"/>
      <c r="P199" s="174"/>
      <c r="Q199" s="174"/>
      <c r="R199" s="174"/>
      <c r="S199" s="52"/>
    </row>
    <row r="200" spans="2:19" ht="20.100000000000001" customHeight="1" x14ac:dyDescent="0.25">
      <c r="B200" s="52"/>
      <c r="C200" s="616" t="s">
        <v>435</v>
      </c>
      <c r="D200" s="616"/>
      <c r="E200" s="616"/>
      <c r="F200" s="616"/>
      <c r="G200" s="616"/>
      <c r="H200" s="616"/>
      <c r="I200" s="616"/>
      <c r="J200" s="616"/>
      <c r="K200" s="616"/>
      <c r="L200" s="616"/>
      <c r="M200" s="616"/>
      <c r="N200" s="616"/>
      <c r="O200" s="143"/>
      <c r="P200" s="143"/>
      <c r="Q200" s="143"/>
      <c r="R200" s="143"/>
      <c r="S200" s="52"/>
    </row>
    <row r="201" spans="2:19" ht="20.100000000000001" customHeight="1" x14ac:dyDescent="0.25">
      <c r="B201" s="52"/>
      <c r="C201" s="616"/>
      <c r="D201" s="616"/>
      <c r="E201" s="616"/>
      <c r="F201" s="616"/>
      <c r="G201" s="616"/>
      <c r="H201" s="616"/>
      <c r="I201" s="616"/>
      <c r="J201" s="616"/>
      <c r="K201" s="616"/>
      <c r="L201" s="616"/>
      <c r="M201" s="616"/>
      <c r="N201" s="616"/>
      <c r="O201" s="143"/>
      <c r="P201" s="143"/>
      <c r="Q201" s="143"/>
      <c r="R201" s="143"/>
      <c r="S201" s="52"/>
    </row>
    <row r="202" spans="2:19" ht="20.100000000000001" customHeight="1" x14ac:dyDescent="0.3">
      <c r="B202" s="52"/>
      <c r="C202" s="52"/>
      <c r="D202" s="52"/>
      <c r="E202" s="52"/>
      <c r="F202" s="52"/>
      <c r="G202" s="52"/>
      <c r="H202" s="52"/>
      <c r="I202" s="52"/>
      <c r="J202" s="52"/>
      <c r="K202" s="52"/>
      <c r="L202" s="52"/>
      <c r="M202" s="52"/>
      <c r="N202" s="219"/>
      <c r="O202" s="219"/>
      <c r="P202" s="619" t="s">
        <v>308</v>
      </c>
      <c r="Q202" s="619"/>
      <c r="R202" s="144" t="e" vm="14">
        <v>#VALUE!</v>
      </c>
      <c r="S202" s="52"/>
    </row>
    <row r="203" spans="2:19" ht="20.100000000000001" customHeight="1" x14ac:dyDescent="0.25">
      <c r="B203" s="52"/>
      <c r="C203" s="52"/>
      <c r="D203" s="216" t="s">
        <v>416</v>
      </c>
      <c r="E203" s="76" t="s">
        <v>97</v>
      </c>
      <c r="F203" s="52"/>
      <c r="G203" s="52"/>
      <c r="H203" s="52"/>
      <c r="I203" s="52"/>
      <c r="J203" s="52"/>
      <c r="K203" s="52"/>
      <c r="L203" s="52"/>
      <c r="M203" s="52"/>
      <c r="N203" s="52"/>
      <c r="O203" s="52"/>
      <c r="P203" s="52"/>
      <c r="Q203" s="52"/>
      <c r="R203" s="52"/>
      <c r="S203" s="52"/>
    </row>
    <row r="204" spans="2:19" ht="20.100000000000001" customHeight="1" x14ac:dyDescent="0.25">
      <c r="B204" s="52"/>
      <c r="C204" s="52"/>
      <c r="D204" s="147" t="s">
        <v>42</v>
      </c>
      <c r="E204" s="76" t="s">
        <v>98</v>
      </c>
      <c r="F204" s="52"/>
      <c r="G204" s="52"/>
      <c r="H204" s="52"/>
      <c r="I204" s="52"/>
      <c r="J204" s="52"/>
      <c r="K204" s="52"/>
      <c r="L204" s="52"/>
      <c r="M204" s="52"/>
      <c r="N204" s="52"/>
      <c r="O204" s="52"/>
      <c r="P204" s="52"/>
      <c r="Q204" s="52"/>
      <c r="R204" s="52"/>
      <c r="S204" s="52"/>
    </row>
    <row r="205" spans="2:19" ht="20.100000000000001" customHeight="1" x14ac:dyDescent="0.25">
      <c r="B205" s="52"/>
      <c r="C205" s="52"/>
      <c r="D205" s="217" t="s">
        <v>525</v>
      </c>
      <c r="E205" s="76" t="s">
        <v>99</v>
      </c>
      <c r="F205" s="52"/>
      <c r="G205" s="52"/>
      <c r="H205" s="52"/>
      <c r="I205" s="52"/>
      <c r="J205" s="52"/>
      <c r="K205" s="52"/>
      <c r="L205" s="52"/>
      <c r="M205" s="52"/>
      <c r="N205" s="52"/>
      <c r="O205" s="52"/>
      <c r="P205" s="52"/>
      <c r="Q205" s="52"/>
      <c r="R205" s="52"/>
      <c r="S205" s="52"/>
    </row>
    <row r="206" spans="2:19" ht="20.100000000000001" customHeight="1" x14ac:dyDescent="0.25">
      <c r="B206" s="52"/>
      <c r="C206" s="52"/>
      <c r="D206" s="149" t="s">
        <v>102</v>
      </c>
      <c r="E206" s="76" t="s">
        <v>103</v>
      </c>
      <c r="F206" s="52"/>
      <c r="G206" s="52"/>
      <c r="H206" s="52"/>
      <c r="I206" s="52"/>
      <c r="J206" s="52"/>
      <c r="K206" s="52"/>
      <c r="L206" s="52"/>
      <c r="M206" s="52"/>
      <c r="N206" s="52"/>
      <c r="O206" s="52"/>
      <c r="P206" s="52"/>
      <c r="Q206" s="52"/>
      <c r="R206" s="52"/>
      <c r="S206" s="52"/>
    </row>
    <row r="207" spans="2:19" ht="20.100000000000001" customHeight="1" x14ac:dyDescent="0.25">
      <c r="B207" s="52"/>
      <c r="C207" s="52"/>
      <c r="D207" s="173" t="s">
        <v>104</v>
      </c>
      <c r="E207" s="76" t="s">
        <v>76</v>
      </c>
      <c r="F207" s="52"/>
      <c r="G207" s="52"/>
      <c r="H207" s="52"/>
      <c r="I207" s="52"/>
      <c r="J207" s="52"/>
      <c r="K207" s="52"/>
      <c r="L207" s="52"/>
      <c r="M207" s="52"/>
      <c r="N207" s="52"/>
      <c r="O207" s="52"/>
      <c r="P207" s="52"/>
      <c r="Q207" s="52"/>
      <c r="R207" s="52"/>
      <c r="S207" s="52"/>
    </row>
    <row r="208" spans="2:19" ht="20.100000000000001" customHeight="1" x14ac:dyDescent="0.25">
      <c r="B208" s="52"/>
      <c r="C208" s="177"/>
      <c r="D208" s="52"/>
      <c r="E208" s="52"/>
      <c r="F208" s="52"/>
      <c r="G208" s="52"/>
      <c r="H208" s="52"/>
      <c r="I208" s="52"/>
      <c r="J208" s="52"/>
      <c r="K208" s="52"/>
      <c r="L208" s="52"/>
      <c r="M208" s="52"/>
      <c r="N208" s="52"/>
      <c r="O208" s="52"/>
      <c r="P208" s="52"/>
      <c r="Q208" s="52"/>
      <c r="R208" s="52"/>
      <c r="S208" s="52"/>
    </row>
    <row r="209" spans="2:19" ht="20.100000000000001" customHeight="1" x14ac:dyDescent="0.25">
      <c r="B209" s="52"/>
      <c r="C209" s="52"/>
      <c r="D209" s="52"/>
      <c r="E209" s="52"/>
      <c r="F209" s="637" t="s">
        <v>157</v>
      </c>
      <c r="G209" s="637"/>
      <c r="H209" s="637"/>
      <c r="I209" s="637"/>
      <c r="J209" s="52"/>
      <c r="K209" s="52"/>
      <c r="L209" s="637" t="s">
        <v>158</v>
      </c>
      <c r="M209" s="637"/>
      <c r="N209" s="637"/>
      <c r="O209" s="637"/>
      <c r="P209" s="52"/>
      <c r="Q209" s="52"/>
      <c r="R209" s="52"/>
      <c r="S209" s="52"/>
    </row>
    <row r="210" spans="2:19" ht="20.100000000000001" customHeight="1" x14ac:dyDescent="0.25">
      <c r="B210" s="52"/>
      <c r="C210" s="52"/>
      <c r="D210" s="52"/>
      <c r="E210" s="52"/>
      <c r="F210" s="637"/>
      <c r="G210" s="637"/>
      <c r="H210" s="637"/>
      <c r="I210" s="637"/>
      <c r="J210" s="52"/>
      <c r="K210" s="52"/>
      <c r="L210" s="637"/>
      <c r="M210" s="637"/>
      <c r="N210" s="637"/>
      <c r="O210" s="637"/>
      <c r="P210" s="52"/>
      <c r="Q210" s="52"/>
      <c r="R210" s="52"/>
      <c r="S210" s="52"/>
    </row>
    <row r="211" spans="2:19" ht="20.100000000000001" customHeight="1" x14ac:dyDescent="0.25">
      <c r="B211" s="52"/>
      <c r="C211" s="52"/>
      <c r="D211" s="52"/>
      <c r="E211" s="52"/>
      <c r="F211" s="637"/>
      <c r="G211" s="637"/>
      <c r="H211" s="637"/>
      <c r="I211" s="637"/>
      <c r="J211" s="52"/>
      <c r="K211" s="52"/>
      <c r="L211" s="637"/>
      <c r="M211" s="637"/>
      <c r="N211" s="637"/>
      <c r="O211" s="637"/>
      <c r="P211" s="52"/>
      <c r="Q211" s="52"/>
      <c r="R211" s="52"/>
      <c r="S211" s="52"/>
    </row>
    <row r="212" spans="2:19" ht="20.100000000000001" customHeight="1" x14ac:dyDescent="0.25">
      <c r="B212" s="52"/>
      <c r="C212" s="52"/>
      <c r="D212" s="52"/>
      <c r="E212" s="52"/>
      <c r="F212" s="610" t="s">
        <v>50</v>
      </c>
      <c r="G212" s="610"/>
      <c r="H212" s="610"/>
      <c r="I212" s="610"/>
      <c r="J212" s="52"/>
      <c r="K212" s="52"/>
      <c r="L212" s="610" t="s">
        <v>50</v>
      </c>
      <c r="M212" s="610"/>
      <c r="N212" s="610"/>
      <c r="O212" s="610"/>
      <c r="P212" s="52"/>
      <c r="Q212" s="52"/>
      <c r="R212" s="52"/>
      <c r="S212" s="52"/>
    </row>
    <row r="213" spans="2:19" ht="20.100000000000001" customHeight="1" x14ac:dyDescent="0.25">
      <c r="B213" s="52"/>
      <c r="C213" s="52"/>
      <c r="D213" s="52"/>
      <c r="E213" s="52"/>
      <c r="F213" s="610"/>
      <c r="G213" s="610"/>
      <c r="H213" s="610"/>
      <c r="I213" s="610"/>
      <c r="J213" s="52"/>
      <c r="K213" s="52"/>
      <c r="L213" s="610"/>
      <c r="M213" s="610"/>
      <c r="N213" s="610"/>
      <c r="O213" s="610"/>
      <c r="P213" s="52"/>
      <c r="Q213" s="52"/>
      <c r="R213" s="52"/>
      <c r="S213" s="52"/>
    </row>
    <row r="214" spans="2:19" ht="20.100000000000001" customHeight="1" x14ac:dyDescent="0.25">
      <c r="B214" s="52"/>
      <c r="C214" s="52"/>
      <c r="D214" s="52"/>
      <c r="E214" s="52"/>
      <c r="F214" s="52"/>
      <c r="G214" s="52"/>
      <c r="H214" s="52"/>
      <c r="I214" s="52"/>
      <c r="J214" s="52"/>
      <c r="K214" s="52"/>
      <c r="L214" s="52"/>
      <c r="M214" s="52"/>
      <c r="N214" s="52"/>
      <c r="O214" s="52"/>
      <c r="P214" s="52"/>
      <c r="Q214" s="52"/>
      <c r="R214" s="52"/>
      <c r="S214" s="52"/>
    </row>
    <row r="215" spans="2:19" ht="20.100000000000001" customHeight="1" x14ac:dyDescent="0.25"/>
    <row r="216" spans="2:19" ht="20.100000000000001" customHeight="1" x14ac:dyDescent="0.25">
      <c r="B216" s="628" t="s">
        <v>745</v>
      </c>
      <c r="C216" s="628"/>
      <c r="D216" s="628"/>
      <c r="Q216" s="628" t="s">
        <v>746</v>
      </c>
      <c r="R216" s="628"/>
      <c r="S216" s="628"/>
    </row>
    <row r="217" spans="2:19" ht="20.100000000000001" customHeight="1" x14ac:dyDescent="0.25">
      <c r="B217" s="628"/>
      <c r="C217" s="628"/>
      <c r="D217" s="628"/>
      <c r="I217" s="626" t="s">
        <v>743</v>
      </c>
      <c r="J217" s="626"/>
      <c r="K217" s="626"/>
      <c r="L217" s="626"/>
      <c r="Q217" s="628"/>
      <c r="R217" s="628"/>
      <c r="S217" s="628"/>
    </row>
    <row r="218" spans="2:19" x14ac:dyDescent="0.25"/>
  </sheetData>
  <sheetProtection algorithmName="SHA-512" hashValue="mFVHJ/J/tVhDxLtr6VcJsh7A66WvUZUkl+IJk/1hjD7WS3Ouu49E8XmnT5j+LiJnQvES3m/LguGO4q7aNhhwUg==" saltValue="MQCsuo1gh8tWPkrl6soJFg==" spinCount="100000" sheet="1" objects="1" scenarios="1"/>
  <protectedRanges>
    <protectedRange sqref="I196 F212 L212" name="Section D"/>
    <protectedRange sqref="F135 L135 F150 L150" name="Section B"/>
    <protectedRange sqref="I44 I56 I69 F82 F86 F90 F94 L82 L86 L90 L94 I106 I117" name="Section II A"/>
    <protectedRange sqref="I165 F181 L181" name="Section C"/>
  </protectedRanges>
  <mergeCells count="79">
    <mergeCell ref="Q216:S217"/>
    <mergeCell ref="F93:I93"/>
    <mergeCell ref="L93:O93"/>
    <mergeCell ref="L181:O182"/>
    <mergeCell ref="N161:Q161"/>
    <mergeCell ref="P128:Q128"/>
    <mergeCell ref="P141:Q141"/>
    <mergeCell ref="O173:Q173"/>
    <mergeCell ref="P171:Q171"/>
    <mergeCell ref="O159:Q159"/>
    <mergeCell ref="F181:I182"/>
    <mergeCell ref="I165:L166"/>
    <mergeCell ref="L150:O151"/>
    <mergeCell ref="L135:O136"/>
    <mergeCell ref="C139:N140"/>
    <mergeCell ref="C188:N189"/>
    <mergeCell ref="F89:I89"/>
    <mergeCell ref="O77:Q77"/>
    <mergeCell ref="O67:Q67"/>
    <mergeCell ref="O65:Q65"/>
    <mergeCell ref="O63:Q63"/>
    <mergeCell ref="F81:I81"/>
    <mergeCell ref="L81:O81"/>
    <mergeCell ref="F85:I85"/>
    <mergeCell ref="L85:O85"/>
    <mergeCell ref="L89:O89"/>
    <mergeCell ref="P202:Q202"/>
    <mergeCell ref="F178:I180"/>
    <mergeCell ref="L147:O149"/>
    <mergeCell ref="L178:O180"/>
    <mergeCell ref="C169:N170"/>
    <mergeCell ref="F150:I151"/>
    <mergeCell ref="C157:O158"/>
    <mergeCell ref="F147:I149"/>
    <mergeCell ref="N190:Q190"/>
    <mergeCell ref="B216:D217"/>
    <mergeCell ref="I196:L197"/>
    <mergeCell ref="F212:I213"/>
    <mergeCell ref="L212:O213"/>
    <mergeCell ref="F209:I211"/>
    <mergeCell ref="L209:O211"/>
    <mergeCell ref="C200:N201"/>
    <mergeCell ref="I217:L217"/>
    <mergeCell ref="C124:N125"/>
    <mergeCell ref="L132:O134"/>
    <mergeCell ref="F132:I134"/>
    <mergeCell ref="O126:Q126"/>
    <mergeCell ref="F135:I136"/>
    <mergeCell ref="P130:Q130"/>
    <mergeCell ref="P100:Q100"/>
    <mergeCell ref="N102:Q102"/>
    <mergeCell ref="O111:Q111"/>
    <mergeCell ref="I117:L118"/>
    <mergeCell ref="C98:N99"/>
    <mergeCell ref="C6:L7"/>
    <mergeCell ref="I44:L45"/>
    <mergeCell ref="I56:L57"/>
    <mergeCell ref="E26:L28"/>
    <mergeCell ref="C48:N49"/>
    <mergeCell ref="E23:M23"/>
    <mergeCell ref="E24:M25"/>
    <mergeCell ref="D24:D25"/>
    <mergeCell ref="D18:M19"/>
    <mergeCell ref="P18:Q18"/>
    <mergeCell ref="P39:Q39"/>
    <mergeCell ref="L90:O91"/>
    <mergeCell ref="I106:L107"/>
    <mergeCell ref="F94:I95"/>
    <mergeCell ref="O50:Q50"/>
    <mergeCell ref="O75:Q75"/>
    <mergeCell ref="L94:O95"/>
    <mergeCell ref="I69:L70"/>
    <mergeCell ref="C60:N62"/>
    <mergeCell ref="C73:N74"/>
    <mergeCell ref="F86:I87"/>
    <mergeCell ref="L86:O87"/>
    <mergeCell ref="F82:I83"/>
    <mergeCell ref="L82:O83"/>
    <mergeCell ref="F90:I91"/>
  </mergeCells>
  <phoneticPr fontId="8" type="noConversion"/>
  <dataValidations count="2">
    <dataValidation type="list" allowBlank="1" showInputMessage="1" showErrorMessage="1" sqref="F212:I213 L181:O182 L212:O213 F181:I182 I196:L197" xr:uid="{164D4883-9DD3-4F7D-9EBD-009B98980624}">
      <formula1>HMLN_Options</formula1>
    </dataValidation>
    <dataValidation type="list" allowBlank="1" showInputMessage="1" showErrorMessage="1" sqref="I44:L45 I56:L57 I69:L70 F82:I83 F86:I87 F90:I91 F94:I95 L82:O83 L86:O87 L90:O91 L94:O95 I106:L107 I117:L118 F135:I136 L135:O136 F150:I151 L150:O151 I165:L166" xr:uid="{B5324FC8-D428-492F-AE66-36C26613BFA1}">
      <formula1>HML_Options</formula1>
    </dataValidation>
  </dataValidations>
  <hyperlinks>
    <hyperlink ref="Q216:S217" location="'Section III'!B5" display="To Section III" xr:uid="{2C4DC407-73FC-4D9A-98C3-9B0BA8D6BFCC}"/>
    <hyperlink ref="B216:D217" location="'Section I'!B5" display="Back to Section I" xr:uid="{D2DC0157-EF5D-409F-9BAA-F24926D5902B}"/>
    <hyperlink ref="P39:Q39" location="Def_Exposure" display="Exposure" xr:uid="{BDF5B6A7-796D-8341-812C-57193F856CC1}"/>
    <hyperlink ref="R39" location="Def_Exposure" display="Def_Exposure" xr:uid="{9B6263D5-52F8-154D-96B4-C1256DC265EB}"/>
    <hyperlink ref="P39:R39" location="Def_FloodRisk" display="Exposure" xr:uid="{CCDEDBD1-B5C6-6240-8541-C02F121326A7}"/>
    <hyperlink ref="O50" location="Info_CritInfrastructure" display="Critical Infrastructure" xr:uid="{DA8B561E-7DA4-984F-92BE-9CB8F8F070A6}"/>
    <hyperlink ref="O50:P50" location="Def_CritInfras" display="Critical Infrastructure" xr:uid="{CB951CE9-1A87-714A-BBD0-AF19E614F330}"/>
    <hyperlink ref="O50:Q50" location="Info_CritInfrastructure" display="Critical Infrastructure" xr:uid="{3E62B088-7DDE-1B4C-B633-B34892C19FF5}"/>
    <hyperlink ref="O50:R50" location="Info_Stormwater" display="Critical Infrastructure" xr:uid="{18A2DA48-947F-964A-86CC-CF799B8D288E}"/>
    <hyperlink ref="O75" location="Info_CritInfrastructure" display="Critical Infrastructure" xr:uid="{45362E69-2930-2E4D-9E5C-8C5C8569B9AD}"/>
    <hyperlink ref="O75:P75" location="Def_CritInfras" display="Critical Infrastructure" xr:uid="{0792088A-454E-3E46-BAF6-36D9C061129E}"/>
    <hyperlink ref="O75:Q75" location="Info_CritInfrastructure" display="Critical Infrastructure" xr:uid="{FB404FC3-4B62-0449-BC03-E03BED857BB8}"/>
    <hyperlink ref="O75:R75" location="Info_CritInfrastructure" display="Critical Infrastructure" xr:uid="{EB52A31B-09CB-C64A-A3C6-6D8C3530DD5C}"/>
    <hyperlink ref="O77" location="Info_CritInfrastructure" display="Critical Infrastructure" xr:uid="{1DC3AB4B-4FAD-ED4B-ABD8-5DB17AC1B7E2}"/>
    <hyperlink ref="O77:P77" location="Def_CritInfras" display="Critical Infrastructure" xr:uid="{D4E7174E-AD62-154E-8FE2-611D9BFB2955}"/>
    <hyperlink ref="O77:Q77" location="Info_CritInfrastructure" display="Critical Infrastructure" xr:uid="{70F18F30-7011-4E42-909C-6A2A1A36ADBC}"/>
    <hyperlink ref="O77:R77" location="Info_EmergencyResponse" display="Emergency Response" xr:uid="{CE0AA5E9-6251-764A-A1A5-40FB45E7F7F7}"/>
    <hyperlink ref="O67" location="Info_CritInfrastructure" display="Critical Infrastructure" xr:uid="{005E393D-FEDD-7A49-BFAC-B9537F72FE8D}"/>
    <hyperlink ref="O67:P67" location="Def_CritInfras" display="Critical Infrastructure" xr:uid="{F2820E1A-C98C-F64D-A2D6-679142CC869F}"/>
    <hyperlink ref="O67:Q67" location="Info_CritInfrastructure" display="Critical Infrastructure" xr:uid="{8BDB7ACF-C28C-B54F-ACBA-C1167A820645}"/>
    <hyperlink ref="O67:R67" location="Info_VulnerablePopulations" display="Vulnerable Populations" xr:uid="{DDE94E03-A777-BB43-A6F5-B2B0FBE66AD9}"/>
    <hyperlink ref="O65:Q65" location="Info_FloodRiskAssessment" display="Flood Risk Assessment" xr:uid="{604D207B-150B-6445-8680-48A848051864}"/>
    <hyperlink ref="P100:R100" location="Def_NaturalAssets" display="Natural Assets " xr:uid="{0F84EDF3-FEA3-8A40-92A2-C99DABCCA800}"/>
    <hyperlink ref="N102:R102" location="Info_NaturalInfrastructure" display="Natural Assets and Natural Infrastructure" xr:uid="{48EEC973-4C5C-A047-886F-EB659C43056D}"/>
    <hyperlink ref="R111" location="Info_NaturalInfrastructure" display="Natural Assets and Natural Infrastructure" xr:uid="{D18E5D2B-4DA9-B94A-B0F2-0C1C7AC09A57}"/>
    <hyperlink ref="O111:Q111" location="Info_PropertyFlood" display="Property Flood Resilience" xr:uid="{9AD681EA-1652-3344-AD6D-9176D9813E07}"/>
    <hyperlink ref="R202" location="Info_NaturalInfrastructure" display="Natural Assets and Natural Infrastructure" xr:uid="{D5369B73-B696-4A44-9D60-CF8511311E03}"/>
    <hyperlink ref="P202:R202" location="Info_FloodMapping" display="Flood Mapping" xr:uid="{56C10FC3-A2A8-5241-8951-3108ACE864C0}"/>
    <hyperlink ref="R190" location="Info_NaturalInfrastructure" display="Natural Assets and Natural Infrastructure" xr:uid="{EF03B69F-1280-7C46-9CC2-3B80F8879EFC}"/>
    <hyperlink ref="N190:R190" location="Info_NaturalInfrastructure" display="Natural Assets and Natural Infrastructure" xr:uid="{363706A2-CA59-A94A-B530-8C372224CA5C}"/>
    <hyperlink ref="N161:R161" location="Info_NaturalInfrastructure" display="Natural Assets and Natural Infrastructure" xr:uid="{1CF24524-D0B8-6243-85B1-43FA49C7524E}"/>
    <hyperlink ref="R128" location="Info_NaturalInfrastructure" display="Natural Assets and Natural Infrastructure" xr:uid="{D8C668C5-CC80-E948-A15E-1C71515884AA}"/>
    <hyperlink ref="R126" location="Info_NaturalInfrastructure" display="Natural Assets and Natural Infrastructure" xr:uid="{4A9C6468-8571-0A48-AF6D-3C1474B92CD0}"/>
    <hyperlink ref="P128:R128" location="Info_FloodMapping" display="Flood Mapping" xr:uid="{5CFA3EFB-3C2B-2D4B-A896-06EC0CCABD14}"/>
    <hyperlink ref="R141" location="Info_NaturalInfrastructure" display="Natural Assets and Natural Infrastructure" xr:uid="{E92538AE-5120-DC47-9B8B-D9E600E2704A}"/>
    <hyperlink ref="P141:R141" location="Info_SewerSystems" display="Sewer Systems" xr:uid="{E2274A2D-A07C-5D4A-A748-E03AAC94519B}"/>
    <hyperlink ref="R130" location="Def_NaturalAssets" display="Natural Assets " xr:uid="{760CD77D-A797-5D42-844B-50F8E0DB47AB}"/>
    <hyperlink ref="P130:R130" location="Def_FloodRiskMaps" display="Flood Risk Maps" xr:uid="{C1EF0CA6-103B-8243-9032-95969C2AD03A}"/>
    <hyperlink ref="R171" location="Info_NaturalInfrastructure" display="Natural Assets and Natural Infrastructure" xr:uid="{55D85CF9-1799-1548-969A-040BA5354042}"/>
    <hyperlink ref="R173" location="Info_NaturalInfrastructure" display="Natural Assets and Natural Infrastructure" xr:uid="{DC5F57F4-B190-5E4D-8AE1-C82BFE0CD882}"/>
    <hyperlink ref="P171:R171" location="Info_FloodMapping" display="Flood Mapping" xr:uid="{7EBA7320-FACE-A940-BE17-0BEA2FCA0A99}"/>
    <hyperlink ref="O173:R173" location="Info_FloodRiskAssessment" display="Flood Risk Assessment" xr:uid="{3D6E6200-D738-C440-BFE0-0CE498C02D61}"/>
    <hyperlink ref="R159" location="Def_NaturalAssets" display="Natural Assets " xr:uid="{C5CC02E7-72F2-4649-845A-89B702E62147}"/>
    <hyperlink ref="O159:R159" location="Def_WatershedMgmt" display="Watershed Management" xr:uid="{424E59B8-294D-CD44-B8CB-6216C02E25A0}"/>
    <hyperlink ref="P18:Q18" location="Def_Exposure" display="Exposure" xr:uid="{F5796C62-A1B5-484C-B9AB-D807F89C2B1C}"/>
    <hyperlink ref="R18" location="Def_Exposure" display="Def_Exposure" xr:uid="{5FDF4E15-6C04-9246-ADC4-0C0AAE32729C}"/>
    <hyperlink ref="P18:R18" location="Def_FloodPreparedness" display="Flood Preparedness" xr:uid="{29CB367F-159B-0B4D-AB8B-9696ADF73C00}"/>
    <hyperlink ref="O63:R63" location="Def_VulnerablePopulations" display="Vulnerable Populations" xr:uid="{1529677F-EB5C-445B-B611-F3128D71C705}"/>
    <hyperlink ref="O126:R126" location="Info_FloodRiskAssessment" display="Flood Risk Assessment" xr:uid="{9BB884FE-8F57-4920-A479-8CACF6E1A293}"/>
    <hyperlink ref="I217:K217" location="'Start Here'!A1" display="Return to top of page" xr:uid="{1D7BFBD6-7B6E-4F27-B087-C6FCEB7C6C38}"/>
    <hyperlink ref="I217:L217" location="'Section II'!B5" display="Return to top of page" xr:uid="{722AFED2-DA62-41F1-883B-8FCF969E1A9C}"/>
  </hyperlinks>
  <printOptions horizontalCentered="1"/>
  <pageMargins left="0.39370078740157483" right="0.39370078740157483" top="0.39370078740157483" bottom="0.39370078740157483" header="0.51181102362204722" footer="0.51181102362204722"/>
  <pageSetup scale="55" fitToHeight="0" orientation="portrait" horizontalDpi="1200" verticalDpi="1200" r:id="rId1"/>
  <headerFooter>
    <oddFooter>&amp;LMunicipal Flood Risk Check-Up&amp;CSection II: Flood Preparedness - Analysing Risks&amp;R&amp;P of &amp;N</oddFooter>
  </headerFooter>
  <rowBreaks count="3" manualBreakCount="3">
    <brk id="33" max="19" man="1"/>
    <brk id="96" max="19" man="1"/>
    <brk id="153" max="1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594B7-BAF1-4C86-BEEE-A596732C830E}">
  <sheetPr>
    <tabColor theme="8" tint="0.39997558519241921"/>
    <pageSetUpPr fitToPage="1"/>
  </sheetPr>
  <dimension ref="A1:AB388"/>
  <sheetViews>
    <sheetView showGridLines="0" zoomScale="90" zoomScaleNormal="90" workbookViewId="0">
      <pane ySplit="4" topLeftCell="A5" activePane="bottomLeft" state="frozen"/>
      <selection pane="bottomLeft"/>
    </sheetView>
  </sheetViews>
  <sheetFormatPr defaultColWidth="0" defaultRowHeight="14.4" zeroHeight="1" x14ac:dyDescent="0.25"/>
  <cols>
    <col min="1" max="1" width="3.59765625" style="40" customWidth="1"/>
    <col min="2" max="18" width="8.8984375" style="40" customWidth="1"/>
    <col min="19" max="19" width="6" style="40" customWidth="1"/>
    <col min="20" max="20" width="3.59765625" style="40" customWidth="1"/>
    <col min="21" max="16384" width="8.8984375" style="40" hidden="1"/>
  </cols>
  <sheetData>
    <row r="1" spans="2:19" ht="14.1" customHeight="1" x14ac:dyDescent="0.25"/>
    <row r="2" spans="2:19" ht="14.1" customHeight="1" x14ac:dyDescent="0.25">
      <c r="B2" s="111"/>
      <c r="C2" s="111"/>
      <c r="D2" s="111"/>
      <c r="E2" s="111"/>
      <c r="F2" s="111"/>
      <c r="G2" s="111"/>
      <c r="H2" s="111"/>
      <c r="I2" s="111"/>
      <c r="J2" s="111"/>
      <c r="K2" s="111"/>
      <c r="L2" s="111"/>
      <c r="M2" s="111"/>
      <c r="N2" s="111"/>
      <c r="O2" s="111"/>
      <c r="P2" s="111"/>
      <c r="Q2" s="111"/>
      <c r="R2" s="111"/>
      <c r="S2" s="111"/>
    </row>
    <row r="3" spans="2:19" ht="50.1" customHeight="1" x14ac:dyDescent="0.25">
      <c r="B3" s="111"/>
      <c r="C3" s="226" t="e" vm="5">
        <v>#VALUE!</v>
      </c>
      <c r="D3" s="184"/>
      <c r="E3" s="185" t="s">
        <v>159</v>
      </c>
      <c r="F3" s="184"/>
      <c r="G3" s="184"/>
      <c r="H3" s="184"/>
      <c r="I3" s="184"/>
      <c r="J3" s="184"/>
      <c r="K3" s="184"/>
      <c r="L3" s="184"/>
      <c r="M3" s="184"/>
      <c r="N3" s="184"/>
      <c r="O3" s="184"/>
      <c r="P3" s="184"/>
      <c r="Q3" s="184"/>
      <c r="R3" s="184"/>
      <c r="S3" s="184"/>
    </row>
    <row r="4" spans="2:19" ht="13.5" customHeight="1" x14ac:dyDescent="0.25">
      <c r="B4" s="184"/>
      <c r="C4" s="184"/>
      <c r="D4" s="184"/>
      <c r="E4" s="184"/>
      <c r="F4" s="184"/>
      <c r="G4" s="184"/>
      <c r="H4" s="184"/>
      <c r="I4" s="184"/>
      <c r="J4" s="184"/>
      <c r="K4" s="184"/>
      <c r="L4" s="184"/>
      <c r="M4" s="184"/>
      <c r="N4" s="184"/>
      <c r="O4" s="184"/>
      <c r="P4" s="184"/>
      <c r="Q4" s="184"/>
      <c r="R4" s="184"/>
      <c r="S4" s="184"/>
    </row>
    <row r="5" spans="2:19" ht="20.100000000000001" customHeight="1" x14ac:dyDescent="0.25">
      <c r="B5" s="52"/>
      <c r="C5" s="52"/>
      <c r="D5" s="52"/>
      <c r="E5" s="52"/>
      <c r="F5" s="52"/>
      <c r="G5" s="52"/>
      <c r="H5" s="52"/>
      <c r="I5" s="52"/>
      <c r="J5" s="52"/>
      <c r="K5" s="52"/>
      <c r="L5" s="52"/>
      <c r="M5" s="52"/>
      <c r="N5" s="52"/>
      <c r="O5" s="52"/>
      <c r="P5" s="52"/>
      <c r="Q5" s="52"/>
      <c r="R5" s="52"/>
      <c r="S5" s="52"/>
    </row>
    <row r="6" spans="2:19" ht="20.100000000000001" customHeight="1" x14ac:dyDescent="0.25">
      <c r="B6" s="52"/>
      <c r="C6" s="588" t="s">
        <v>160</v>
      </c>
      <c r="D6" s="588"/>
      <c r="E6" s="588"/>
      <c r="F6" s="588"/>
      <c r="G6" s="588"/>
      <c r="H6" s="588"/>
      <c r="I6" s="588"/>
      <c r="J6" s="588"/>
      <c r="K6" s="588"/>
      <c r="L6" s="588"/>
      <c r="M6" s="588"/>
      <c r="N6" s="588"/>
      <c r="O6" s="54"/>
      <c r="P6" s="54"/>
      <c r="Q6" s="54"/>
      <c r="R6" s="54"/>
      <c r="S6" s="52"/>
    </row>
    <row r="7" spans="2:19" ht="20.100000000000001" customHeight="1" x14ac:dyDescent="0.25">
      <c r="B7" s="52"/>
      <c r="C7" s="588"/>
      <c r="D7" s="588"/>
      <c r="E7" s="588"/>
      <c r="F7" s="588"/>
      <c r="G7" s="588"/>
      <c r="H7" s="588"/>
      <c r="I7" s="588"/>
      <c r="J7" s="588"/>
      <c r="K7" s="588"/>
      <c r="L7" s="588"/>
      <c r="M7" s="588"/>
      <c r="N7" s="588"/>
      <c r="O7" s="54"/>
      <c r="P7" s="54"/>
      <c r="Q7" s="54"/>
      <c r="R7" s="54"/>
      <c r="S7" s="52"/>
    </row>
    <row r="8" spans="2:19" ht="14.1" customHeight="1" x14ac:dyDescent="0.3">
      <c r="B8" s="52"/>
      <c r="C8" s="54"/>
      <c r="D8" s="54"/>
      <c r="E8" s="54"/>
      <c r="F8" s="54"/>
      <c r="G8" s="54"/>
      <c r="H8" s="54"/>
      <c r="I8" s="54"/>
      <c r="J8" s="54"/>
      <c r="K8" s="54"/>
      <c r="L8" s="84"/>
      <c r="M8" s="84"/>
      <c r="N8" s="84"/>
      <c r="O8" s="84"/>
      <c r="P8" s="84"/>
      <c r="Q8" s="84"/>
      <c r="R8" s="84"/>
      <c r="S8" s="52"/>
    </row>
    <row r="9" spans="2:19" ht="20.100000000000001" customHeight="1" x14ac:dyDescent="0.25">
      <c r="B9" s="52"/>
      <c r="C9" s="146" t="s">
        <v>23</v>
      </c>
      <c r="D9" s="52"/>
      <c r="E9" s="52"/>
      <c r="F9" s="52"/>
      <c r="G9" s="52"/>
      <c r="H9" s="52"/>
      <c r="I9" s="52"/>
      <c r="J9" s="52"/>
      <c r="K9" s="52"/>
      <c r="L9" s="52"/>
      <c r="M9" s="52"/>
      <c r="N9" s="52"/>
      <c r="O9" s="52"/>
      <c r="P9" s="52"/>
      <c r="Q9" s="52"/>
      <c r="R9" s="52"/>
      <c r="S9" s="52"/>
    </row>
    <row r="10" spans="2:19" ht="20.100000000000001" customHeight="1" x14ac:dyDescent="0.25">
      <c r="B10" s="52"/>
      <c r="C10" s="187" t="s">
        <v>493</v>
      </c>
      <c r="D10" s="146" t="s">
        <v>640</v>
      </c>
      <c r="E10" s="52"/>
      <c r="F10" s="52"/>
      <c r="G10" s="52"/>
      <c r="H10" s="52"/>
      <c r="I10" s="52"/>
      <c r="J10" s="52"/>
      <c r="K10" s="52"/>
      <c r="L10" s="52"/>
      <c r="M10" s="52"/>
      <c r="N10" s="52"/>
      <c r="O10" s="52"/>
      <c r="P10" s="52"/>
      <c r="Q10" s="52"/>
      <c r="R10" s="52"/>
      <c r="S10" s="52"/>
    </row>
    <row r="11" spans="2:19" ht="20.100000000000001" customHeight="1" x14ac:dyDescent="0.25">
      <c r="B11" s="52"/>
      <c r="C11" s="187" t="s">
        <v>494</v>
      </c>
      <c r="D11" s="146" t="s">
        <v>901</v>
      </c>
      <c r="E11" s="52"/>
      <c r="F11" s="52"/>
      <c r="G11" s="52"/>
      <c r="H11" s="52"/>
      <c r="I11" s="52"/>
      <c r="J11" s="52"/>
      <c r="K11" s="52"/>
      <c r="L11" s="52"/>
      <c r="M11" s="52"/>
      <c r="N11" s="52"/>
      <c r="O11" s="52"/>
      <c r="P11" s="52"/>
      <c r="Q11" s="52"/>
      <c r="R11" s="52"/>
      <c r="S11" s="52"/>
    </row>
    <row r="12" spans="2:19" ht="20.100000000000001" customHeight="1" x14ac:dyDescent="0.25">
      <c r="B12" s="52"/>
      <c r="C12" s="187" t="s">
        <v>495</v>
      </c>
      <c r="D12" s="146" t="s">
        <v>641</v>
      </c>
      <c r="E12" s="52"/>
      <c r="F12" s="52"/>
      <c r="G12" s="52"/>
      <c r="H12" s="52"/>
      <c r="I12" s="52"/>
      <c r="J12" s="52"/>
      <c r="K12" s="52"/>
      <c r="L12" s="52"/>
      <c r="M12" s="52"/>
      <c r="N12" s="52"/>
      <c r="O12" s="52"/>
      <c r="P12" s="52"/>
      <c r="Q12" s="52"/>
      <c r="R12" s="52"/>
      <c r="S12" s="52"/>
    </row>
    <row r="13" spans="2:19" ht="20.100000000000001" customHeight="1" x14ac:dyDescent="0.25">
      <c r="B13" s="52"/>
      <c r="C13" s="187" t="s">
        <v>496</v>
      </c>
      <c r="D13" s="146" t="s">
        <v>768</v>
      </c>
      <c r="E13" s="52"/>
      <c r="F13" s="52"/>
      <c r="G13" s="52"/>
      <c r="H13" s="52"/>
      <c r="I13" s="52"/>
      <c r="J13" s="52"/>
      <c r="K13" s="52"/>
      <c r="L13" s="52"/>
      <c r="M13" s="52"/>
      <c r="N13" s="52"/>
      <c r="O13" s="52"/>
      <c r="P13" s="52"/>
      <c r="Q13" s="52"/>
      <c r="R13" s="52"/>
      <c r="S13" s="52"/>
    </row>
    <row r="14" spans="2:19" ht="20.100000000000001" customHeight="1" x14ac:dyDescent="0.25">
      <c r="B14" s="52"/>
      <c r="C14" s="187"/>
      <c r="D14" s="146"/>
      <c r="E14" s="52"/>
      <c r="F14" s="52"/>
      <c r="G14" s="52"/>
      <c r="H14" s="52"/>
      <c r="I14" s="52"/>
      <c r="J14" s="52"/>
      <c r="K14" s="52"/>
      <c r="L14" s="52"/>
      <c r="M14" s="52"/>
      <c r="N14" s="52"/>
      <c r="O14" s="52"/>
      <c r="P14" s="52"/>
      <c r="Q14" s="52"/>
      <c r="R14" s="52"/>
      <c r="S14" s="52"/>
    </row>
    <row r="15" spans="2:19" ht="20.100000000000001" customHeight="1" x14ac:dyDescent="0.25">
      <c r="B15" s="52"/>
      <c r="C15" s="123" t="s">
        <v>498</v>
      </c>
      <c r="D15" s="52"/>
      <c r="E15" s="52"/>
      <c r="F15" s="52"/>
      <c r="G15" s="52"/>
      <c r="H15" s="52"/>
      <c r="I15" s="52"/>
      <c r="J15" s="52"/>
      <c r="K15" s="52"/>
      <c r="L15" s="52"/>
      <c r="M15" s="52"/>
      <c r="N15" s="52"/>
      <c r="O15" s="52"/>
      <c r="P15" s="52"/>
      <c r="Q15" s="52"/>
      <c r="R15" s="52"/>
      <c r="S15" s="52"/>
    </row>
    <row r="16" spans="2:19" ht="14.1" customHeight="1" thickBot="1" x14ac:dyDescent="0.3">
      <c r="B16" s="52"/>
      <c r="C16" s="123"/>
      <c r="D16" s="115"/>
      <c r="E16" s="52"/>
      <c r="F16" s="52"/>
      <c r="G16" s="52"/>
      <c r="H16" s="52"/>
      <c r="I16" s="52"/>
      <c r="J16" s="52"/>
      <c r="K16" s="52"/>
      <c r="L16" s="52"/>
      <c r="M16" s="52"/>
      <c r="N16" s="52"/>
      <c r="O16" s="52"/>
      <c r="P16" s="52"/>
      <c r="Q16" s="52"/>
      <c r="R16" s="52"/>
      <c r="S16" s="52"/>
    </row>
    <row r="17" spans="2:28" ht="20.100000000000001" customHeight="1" x14ac:dyDescent="0.3">
      <c r="B17" s="52"/>
      <c r="C17" s="188"/>
      <c r="D17" s="189"/>
      <c r="E17" s="190"/>
      <c r="F17" s="190"/>
      <c r="G17" s="190"/>
      <c r="H17" s="190"/>
      <c r="I17" s="190"/>
      <c r="J17" s="190"/>
      <c r="K17" s="190"/>
      <c r="L17" s="190"/>
      <c r="M17" s="191"/>
      <c r="N17" s="192"/>
      <c r="O17" s="84"/>
      <c r="P17" s="84"/>
      <c r="Q17" s="84"/>
      <c r="R17" s="84"/>
      <c r="S17" s="52"/>
    </row>
    <row r="18" spans="2:28" ht="20.100000000000001" customHeight="1" x14ac:dyDescent="0.3">
      <c r="B18" s="52"/>
      <c r="C18" s="193"/>
      <c r="D18" s="790" t="s">
        <v>843</v>
      </c>
      <c r="E18" s="790"/>
      <c r="F18" s="790"/>
      <c r="G18" s="790"/>
      <c r="H18" s="790"/>
      <c r="I18" s="790"/>
      <c r="J18" s="790"/>
      <c r="K18" s="790"/>
      <c r="L18" s="790"/>
      <c r="M18" s="790"/>
      <c r="N18" s="194"/>
      <c r="O18" s="84"/>
      <c r="P18" s="617" t="s">
        <v>273</v>
      </c>
      <c r="Q18" s="617"/>
      <c r="R18" s="117" t="e" vm="13">
        <v>#VALUE!</v>
      </c>
      <c r="S18" s="52"/>
    </row>
    <row r="19" spans="2:28" ht="20.100000000000001" customHeight="1" x14ac:dyDescent="0.3">
      <c r="B19" s="52"/>
      <c r="C19" s="193"/>
      <c r="D19" s="790"/>
      <c r="E19" s="790"/>
      <c r="F19" s="790"/>
      <c r="G19" s="790"/>
      <c r="H19" s="790"/>
      <c r="I19" s="790"/>
      <c r="J19" s="790"/>
      <c r="K19" s="790"/>
      <c r="L19" s="790"/>
      <c r="M19" s="790"/>
      <c r="N19" s="194"/>
      <c r="O19" s="52"/>
      <c r="P19" s="195"/>
      <c r="Q19" s="195"/>
      <c r="R19" s="195"/>
      <c r="S19" s="195"/>
    </row>
    <row r="20" spans="2:28" ht="20.100000000000001" customHeight="1" x14ac:dyDescent="0.25">
      <c r="B20" s="52"/>
      <c r="C20" s="196"/>
      <c r="D20" s="197" t="s">
        <v>416</v>
      </c>
      <c r="E20" s="198" t="s">
        <v>97</v>
      </c>
      <c r="F20" s="199"/>
      <c r="G20" s="199"/>
      <c r="H20" s="199"/>
      <c r="I20" s="199"/>
      <c r="J20" s="199"/>
      <c r="K20" s="199"/>
      <c r="L20" s="199"/>
      <c r="M20" s="199"/>
      <c r="N20" s="194"/>
      <c r="O20" s="52"/>
      <c r="P20" s="52"/>
      <c r="Q20" s="52"/>
      <c r="R20" s="52"/>
      <c r="S20" s="52"/>
    </row>
    <row r="21" spans="2:28" ht="20.100000000000001" customHeight="1" x14ac:dyDescent="0.25">
      <c r="B21" s="52"/>
      <c r="C21" s="200"/>
      <c r="D21" s="201" t="s">
        <v>42</v>
      </c>
      <c r="E21" s="198" t="s">
        <v>98</v>
      </c>
      <c r="F21" s="199"/>
      <c r="G21" s="199"/>
      <c r="H21" s="199"/>
      <c r="I21" s="199"/>
      <c r="J21" s="199"/>
      <c r="K21" s="199"/>
      <c r="L21" s="199"/>
      <c r="M21" s="199"/>
      <c r="N21" s="194"/>
      <c r="O21" s="52"/>
      <c r="P21" s="52"/>
      <c r="Q21" s="52"/>
      <c r="R21" s="52"/>
      <c r="S21" s="52"/>
    </row>
    <row r="22" spans="2:28" ht="20.100000000000001" customHeight="1" x14ac:dyDescent="0.25">
      <c r="B22" s="52"/>
      <c r="C22" s="202"/>
      <c r="D22" s="203" t="s">
        <v>525</v>
      </c>
      <c r="E22" s="198" t="s">
        <v>99</v>
      </c>
      <c r="F22" s="199"/>
      <c r="G22" s="199"/>
      <c r="H22" s="199"/>
      <c r="I22" s="199"/>
      <c r="J22" s="199"/>
      <c r="K22" s="199"/>
      <c r="L22" s="199"/>
      <c r="M22" s="199"/>
      <c r="N22" s="194"/>
      <c r="O22" s="52"/>
      <c r="P22" s="52"/>
      <c r="Q22" s="52"/>
      <c r="R22" s="52"/>
      <c r="S22" s="52"/>
      <c r="Z22" s="40" t="s">
        <v>100</v>
      </c>
      <c r="AA22" s="40" t="s">
        <v>101</v>
      </c>
      <c r="AB22" s="40" t="str">
        <f>HLOOKUP(S2_A1, HMLN, 2, FALSE)</f>
        <v>Unanswered</v>
      </c>
    </row>
    <row r="23" spans="2:28" ht="51" customHeight="1" x14ac:dyDescent="0.25">
      <c r="B23" s="52"/>
      <c r="C23" s="202"/>
      <c r="D23" s="137" t="s">
        <v>102</v>
      </c>
      <c r="E23" s="634" t="s">
        <v>893</v>
      </c>
      <c r="F23" s="634"/>
      <c r="G23" s="634"/>
      <c r="H23" s="634"/>
      <c r="I23" s="634"/>
      <c r="J23" s="634"/>
      <c r="K23" s="634"/>
      <c r="L23" s="634"/>
      <c r="M23" s="634"/>
      <c r="N23" s="194"/>
      <c r="O23" s="52"/>
      <c r="P23" s="52"/>
      <c r="Q23" s="52"/>
      <c r="R23" s="52"/>
      <c r="S23" s="52"/>
    </row>
    <row r="24" spans="2:28" ht="20.100000000000001" customHeight="1" x14ac:dyDescent="0.25">
      <c r="B24" s="52"/>
      <c r="C24" s="202"/>
      <c r="D24" s="227" t="s">
        <v>104</v>
      </c>
      <c r="E24" s="634" t="s">
        <v>892</v>
      </c>
      <c r="F24" s="634"/>
      <c r="G24" s="634"/>
      <c r="H24" s="634"/>
      <c r="I24" s="634"/>
      <c r="J24" s="634"/>
      <c r="K24" s="634"/>
      <c r="L24" s="634"/>
      <c r="M24" s="634"/>
      <c r="N24" s="194"/>
      <c r="O24" s="52"/>
      <c r="P24" s="52"/>
      <c r="Q24" s="52"/>
      <c r="R24" s="52"/>
      <c r="S24" s="52"/>
    </row>
    <row r="25" spans="2:28" ht="47.25" customHeight="1" x14ac:dyDescent="0.25">
      <c r="B25" s="52"/>
      <c r="C25" s="204"/>
      <c r="D25" s="137"/>
      <c r="E25" s="634"/>
      <c r="F25" s="634"/>
      <c r="G25" s="634"/>
      <c r="H25" s="634"/>
      <c r="I25" s="634"/>
      <c r="J25" s="634"/>
      <c r="K25" s="634"/>
      <c r="L25" s="634"/>
      <c r="M25" s="634"/>
      <c r="N25" s="194"/>
      <c r="O25" s="52"/>
      <c r="P25" s="52"/>
      <c r="Q25" s="52"/>
      <c r="R25" s="52"/>
      <c r="S25" s="52"/>
    </row>
    <row r="26" spans="2:28" ht="20.100000000000001" customHeight="1" x14ac:dyDescent="0.3">
      <c r="B26" s="52"/>
      <c r="C26" s="204"/>
      <c r="D26" s="199"/>
      <c r="E26" s="633" t="s">
        <v>844</v>
      </c>
      <c r="F26" s="633"/>
      <c r="G26" s="633"/>
      <c r="H26" s="633"/>
      <c r="I26" s="633"/>
      <c r="J26" s="633"/>
      <c r="K26" s="633"/>
      <c r="L26" s="633"/>
      <c r="M26" s="205"/>
      <c r="N26" s="194"/>
      <c r="O26" s="52"/>
      <c r="P26" s="52"/>
      <c r="Q26" s="52"/>
      <c r="R26" s="52"/>
      <c r="S26" s="52"/>
    </row>
    <row r="27" spans="2:28" ht="20.100000000000001" customHeight="1" x14ac:dyDescent="0.3">
      <c r="B27" s="52"/>
      <c r="C27" s="206"/>
      <c r="D27" s="205"/>
      <c r="E27" s="633"/>
      <c r="F27" s="633"/>
      <c r="G27" s="633"/>
      <c r="H27" s="633"/>
      <c r="I27" s="633"/>
      <c r="J27" s="633"/>
      <c r="K27" s="633"/>
      <c r="L27" s="633"/>
      <c r="M27" s="205"/>
      <c r="N27" s="207"/>
      <c r="O27" s="208"/>
      <c r="P27" s="208"/>
      <c r="Q27" s="208"/>
      <c r="R27" s="208"/>
      <c r="S27" s="52"/>
    </row>
    <row r="28" spans="2:28" ht="20.100000000000001" customHeight="1" x14ac:dyDescent="0.3">
      <c r="B28" s="52"/>
      <c r="C28" s="209"/>
      <c r="D28" s="205"/>
      <c r="E28" s="633"/>
      <c r="F28" s="633"/>
      <c r="G28" s="633"/>
      <c r="H28" s="633"/>
      <c r="I28" s="633"/>
      <c r="J28" s="633"/>
      <c r="K28" s="633"/>
      <c r="L28" s="633"/>
      <c r="M28" s="205"/>
      <c r="N28" s="207"/>
      <c r="O28" s="208"/>
      <c r="P28" s="208"/>
      <c r="Q28" s="208"/>
      <c r="R28" s="208"/>
      <c r="S28" s="52"/>
    </row>
    <row r="29" spans="2:28" ht="20.100000000000001" customHeight="1" thickBot="1" x14ac:dyDescent="0.3">
      <c r="B29" s="52"/>
      <c r="C29" s="210"/>
      <c r="D29" s="211"/>
      <c r="E29" s="211"/>
      <c r="F29" s="211"/>
      <c r="G29" s="211"/>
      <c r="H29" s="211"/>
      <c r="I29" s="211"/>
      <c r="J29" s="211"/>
      <c r="K29" s="211"/>
      <c r="L29" s="211"/>
      <c r="M29" s="211"/>
      <c r="N29" s="212"/>
      <c r="O29" s="52"/>
      <c r="P29" s="52"/>
      <c r="Q29" s="52"/>
      <c r="R29" s="52"/>
      <c r="S29" s="52"/>
      <c r="Z29" s="40" t="s">
        <v>105</v>
      </c>
      <c r="AA29" s="40" t="s">
        <v>106</v>
      </c>
      <c r="AB29" s="40" t="str">
        <f>HLOOKUP(S2_A2, HMLN, 2, FALSE)</f>
        <v>Unanswered</v>
      </c>
    </row>
    <row r="30" spans="2:28" ht="20.100000000000001" customHeight="1" x14ac:dyDescent="0.25">
      <c r="B30" s="52"/>
      <c r="C30" s="177"/>
      <c r="D30" s="52"/>
      <c r="E30" s="52"/>
      <c r="F30" s="52"/>
      <c r="G30" s="52"/>
      <c r="H30" s="52"/>
      <c r="I30" s="52"/>
      <c r="J30" s="52"/>
      <c r="K30" s="52"/>
      <c r="L30" s="52"/>
      <c r="M30" s="52"/>
      <c r="N30" s="52"/>
      <c r="O30" s="52"/>
      <c r="P30" s="52"/>
      <c r="Q30" s="52"/>
      <c r="R30" s="52"/>
      <c r="S30" s="52"/>
    </row>
    <row r="31" spans="2:28" ht="20.100000000000001" customHeight="1" x14ac:dyDescent="0.25">
      <c r="B31" s="52"/>
      <c r="C31" s="76" t="s">
        <v>499</v>
      </c>
      <c r="D31" s="52"/>
      <c r="E31" s="52"/>
      <c r="F31" s="52"/>
      <c r="G31" s="52"/>
      <c r="H31" s="52"/>
      <c r="I31" s="52"/>
      <c r="J31" s="52"/>
      <c r="K31" s="52"/>
      <c r="L31" s="52"/>
      <c r="M31" s="52"/>
      <c r="N31" s="52"/>
      <c r="O31" s="52"/>
      <c r="P31" s="52"/>
      <c r="Q31" s="52"/>
      <c r="R31" s="52"/>
      <c r="S31" s="52"/>
    </row>
    <row r="32" spans="2:28" ht="20.100000000000001" customHeight="1" x14ac:dyDescent="0.25">
      <c r="B32" s="52"/>
      <c r="C32" s="177"/>
      <c r="D32" s="52"/>
      <c r="E32" s="52"/>
      <c r="F32" s="52"/>
      <c r="G32" s="52"/>
      <c r="H32" s="52"/>
      <c r="I32" s="52"/>
      <c r="J32" s="52"/>
      <c r="K32" s="52"/>
      <c r="L32" s="52"/>
      <c r="M32" s="52"/>
      <c r="N32" s="52"/>
      <c r="O32" s="52"/>
      <c r="P32" s="52"/>
      <c r="Q32" s="52"/>
      <c r="R32" s="52"/>
      <c r="S32" s="52"/>
    </row>
    <row r="33" spans="2:19" ht="20.100000000000001" customHeight="1" x14ac:dyDescent="0.25">
      <c r="B33" s="199"/>
      <c r="C33" s="199"/>
      <c r="D33" s="199"/>
      <c r="E33" s="199"/>
      <c r="F33" s="199"/>
      <c r="G33" s="199"/>
      <c r="H33" s="199"/>
      <c r="I33" s="199"/>
      <c r="J33" s="199"/>
      <c r="K33" s="199"/>
      <c r="L33" s="199"/>
      <c r="M33" s="199"/>
      <c r="N33" s="199"/>
      <c r="O33" s="199"/>
      <c r="P33" s="199"/>
      <c r="Q33" s="199"/>
      <c r="R33" s="199"/>
      <c r="S33" s="199"/>
    </row>
    <row r="34" spans="2:19" s="43" customFormat="1" ht="39.9" customHeight="1" x14ac:dyDescent="0.25">
      <c r="B34" s="228"/>
      <c r="C34" s="113" t="s">
        <v>161</v>
      </c>
      <c r="D34" s="229"/>
      <c r="E34" s="229"/>
      <c r="F34" s="229"/>
      <c r="G34" s="229"/>
      <c r="H34" s="229"/>
      <c r="I34" s="229"/>
      <c r="J34" s="229"/>
      <c r="K34" s="229"/>
      <c r="L34" s="229"/>
      <c r="M34" s="229"/>
      <c r="N34" s="229"/>
      <c r="O34" s="229"/>
      <c r="P34" s="229"/>
      <c r="Q34" s="229"/>
      <c r="R34" s="229"/>
      <c r="S34" s="229"/>
    </row>
    <row r="35" spans="2:19" ht="20.100000000000001" customHeight="1" x14ac:dyDescent="0.25">
      <c r="B35" s="52"/>
      <c r="C35" s="52"/>
      <c r="D35" s="52"/>
      <c r="E35" s="52"/>
      <c r="F35" s="52"/>
      <c r="G35" s="52"/>
      <c r="H35" s="52"/>
      <c r="I35" s="52"/>
      <c r="J35" s="52"/>
      <c r="K35" s="52"/>
      <c r="L35" s="52"/>
      <c r="M35" s="52"/>
      <c r="N35" s="52"/>
      <c r="O35" s="52"/>
      <c r="P35" s="52"/>
      <c r="Q35" s="52"/>
      <c r="R35" s="52"/>
      <c r="S35" s="52"/>
    </row>
    <row r="36" spans="2:19" ht="20.100000000000001" customHeight="1" x14ac:dyDescent="0.25">
      <c r="B36" s="52"/>
      <c r="C36" s="181" t="s">
        <v>162</v>
      </c>
      <c r="D36" s="181"/>
      <c r="E36" s="181"/>
      <c r="F36" s="181"/>
      <c r="G36" s="181"/>
      <c r="H36" s="181"/>
      <c r="I36" s="181"/>
      <c r="J36" s="181"/>
      <c r="K36" s="181"/>
      <c r="L36" s="181"/>
      <c r="M36" s="181"/>
      <c r="N36" s="181"/>
      <c r="O36" s="181"/>
      <c r="P36" s="181"/>
      <c r="Q36" s="181"/>
      <c r="R36" s="181"/>
      <c r="S36" s="52"/>
    </row>
    <row r="37" spans="2:19" ht="20.100000000000001" customHeight="1" x14ac:dyDescent="0.25">
      <c r="B37" s="52"/>
      <c r="C37" s="143" t="s">
        <v>163</v>
      </c>
      <c r="D37" s="143"/>
      <c r="E37" s="143"/>
      <c r="F37" s="143"/>
      <c r="G37" s="143"/>
      <c r="H37" s="143"/>
      <c r="I37" s="143"/>
      <c r="J37" s="143"/>
      <c r="K37" s="143"/>
      <c r="L37" s="143"/>
      <c r="M37" s="143"/>
      <c r="N37" s="143"/>
      <c r="O37" s="143"/>
      <c r="P37" s="143"/>
      <c r="Q37" s="143"/>
      <c r="R37" s="143"/>
      <c r="S37" s="52"/>
    </row>
    <row r="38" spans="2:19" ht="20.100000000000001" customHeight="1" x14ac:dyDescent="0.25">
      <c r="B38" s="52"/>
      <c r="C38" s="52"/>
      <c r="D38" s="52"/>
      <c r="E38" s="52"/>
      <c r="F38" s="52"/>
      <c r="G38" s="52"/>
      <c r="H38" s="52"/>
      <c r="I38" s="52"/>
      <c r="J38" s="52"/>
      <c r="K38" s="52"/>
      <c r="L38" s="52"/>
      <c r="M38" s="52"/>
      <c r="N38" s="52"/>
      <c r="O38" s="52"/>
      <c r="P38" s="52"/>
      <c r="Q38" s="52"/>
      <c r="R38" s="52"/>
      <c r="S38" s="52"/>
    </row>
    <row r="39" spans="2:19" ht="20.100000000000001" customHeight="1" x14ac:dyDescent="0.25">
      <c r="B39" s="52"/>
      <c r="C39" s="162"/>
      <c r="D39" s="216" t="s">
        <v>416</v>
      </c>
      <c r="E39" s="146" t="s">
        <v>97</v>
      </c>
      <c r="F39" s="52"/>
      <c r="G39" s="52"/>
      <c r="H39" s="52"/>
      <c r="I39" s="52"/>
      <c r="J39" s="52"/>
      <c r="K39" s="52"/>
      <c r="L39" s="52"/>
      <c r="M39" s="52"/>
      <c r="N39" s="52"/>
      <c r="O39" s="52"/>
      <c r="P39" s="52"/>
      <c r="Q39" s="52"/>
      <c r="R39" s="52"/>
      <c r="S39" s="52"/>
    </row>
    <row r="40" spans="2:19" ht="20.100000000000001" customHeight="1" x14ac:dyDescent="0.25">
      <c r="B40" s="52"/>
      <c r="C40" s="176"/>
      <c r="D40" s="147" t="s">
        <v>42</v>
      </c>
      <c r="E40" s="146" t="s">
        <v>98</v>
      </c>
      <c r="F40" s="52"/>
      <c r="G40" s="52"/>
      <c r="H40" s="52"/>
      <c r="I40" s="52"/>
      <c r="J40" s="52"/>
      <c r="K40" s="52"/>
      <c r="L40" s="52"/>
      <c r="M40" s="52"/>
      <c r="N40" s="52"/>
      <c r="O40" s="52"/>
      <c r="P40" s="52"/>
      <c r="Q40" s="52"/>
      <c r="R40" s="52"/>
      <c r="S40" s="52"/>
    </row>
    <row r="41" spans="2:19" ht="20.100000000000001" customHeight="1" x14ac:dyDescent="0.25">
      <c r="B41" s="52"/>
      <c r="C41" s="153"/>
      <c r="D41" s="217" t="s">
        <v>525</v>
      </c>
      <c r="E41" s="146" t="s">
        <v>99</v>
      </c>
      <c r="F41" s="52"/>
      <c r="G41" s="52"/>
      <c r="H41" s="52"/>
      <c r="I41" s="52"/>
      <c r="J41" s="52"/>
      <c r="K41" s="52"/>
      <c r="L41" s="52"/>
      <c r="M41" s="52"/>
      <c r="N41" s="52"/>
      <c r="O41" s="52"/>
      <c r="P41" s="52"/>
      <c r="Q41" s="52"/>
      <c r="R41" s="52"/>
      <c r="S41" s="52"/>
    </row>
    <row r="42" spans="2:19" ht="20.100000000000001" customHeight="1" x14ac:dyDescent="0.25">
      <c r="B42" s="52"/>
      <c r="C42" s="218"/>
      <c r="D42" s="149" t="s">
        <v>102</v>
      </c>
      <c r="E42" s="146" t="s">
        <v>103</v>
      </c>
      <c r="F42" s="52"/>
      <c r="G42" s="52"/>
      <c r="H42" s="52"/>
      <c r="I42" s="52"/>
      <c r="J42" s="52"/>
      <c r="K42" s="52"/>
      <c r="L42" s="52"/>
      <c r="M42" s="52"/>
      <c r="N42" s="52"/>
      <c r="O42" s="52"/>
      <c r="P42" s="52"/>
      <c r="Q42" s="52"/>
      <c r="R42" s="52"/>
      <c r="S42" s="52"/>
    </row>
    <row r="43" spans="2:19" ht="20.100000000000001" customHeight="1" x14ac:dyDescent="0.25">
      <c r="B43" s="52"/>
      <c r="C43" s="52"/>
      <c r="D43" s="52"/>
      <c r="E43" s="52"/>
      <c r="F43" s="52"/>
      <c r="G43" s="52"/>
      <c r="H43" s="52"/>
      <c r="I43" s="52"/>
      <c r="J43" s="52"/>
      <c r="K43" s="52"/>
      <c r="L43" s="52"/>
      <c r="M43" s="52"/>
      <c r="N43" s="52"/>
      <c r="O43" s="52"/>
      <c r="P43" s="52"/>
      <c r="Q43" s="52"/>
      <c r="R43" s="52"/>
      <c r="S43" s="52"/>
    </row>
    <row r="44" spans="2:19" ht="20.100000000000001" customHeight="1" x14ac:dyDescent="0.25">
      <c r="B44" s="52"/>
      <c r="C44" s="52"/>
      <c r="D44" s="52"/>
      <c r="E44" s="52"/>
      <c r="F44" s="52"/>
      <c r="G44" s="52"/>
      <c r="H44" s="52"/>
      <c r="I44" s="610" t="s">
        <v>50</v>
      </c>
      <c r="J44" s="610"/>
      <c r="K44" s="610"/>
      <c r="L44" s="610"/>
      <c r="M44" s="52"/>
      <c r="N44" s="52"/>
      <c r="O44" s="52"/>
      <c r="P44" s="52"/>
      <c r="Q44" s="52"/>
      <c r="R44" s="52"/>
      <c r="S44" s="52"/>
    </row>
    <row r="45" spans="2:19" ht="20.100000000000001" customHeight="1" x14ac:dyDescent="0.25">
      <c r="B45" s="52"/>
      <c r="C45" s="52"/>
      <c r="D45" s="52"/>
      <c r="E45" s="52"/>
      <c r="F45" s="52"/>
      <c r="G45" s="52"/>
      <c r="H45" s="52"/>
      <c r="I45" s="610"/>
      <c r="J45" s="610"/>
      <c r="K45" s="610"/>
      <c r="L45" s="610"/>
      <c r="M45" s="52"/>
      <c r="N45" s="52"/>
      <c r="O45" s="52"/>
      <c r="P45" s="52"/>
      <c r="Q45" s="52"/>
      <c r="R45" s="52"/>
      <c r="S45" s="52"/>
    </row>
    <row r="46" spans="2:19" ht="20.100000000000001" customHeight="1" x14ac:dyDescent="0.25">
      <c r="B46" s="52"/>
      <c r="C46" s="52"/>
      <c r="D46" s="52"/>
      <c r="E46" s="52"/>
      <c r="F46" s="52"/>
      <c r="G46" s="52"/>
      <c r="H46" s="52"/>
      <c r="I46" s="52"/>
      <c r="J46" s="52"/>
      <c r="K46" s="52"/>
      <c r="L46" s="52"/>
      <c r="M46" s="52"/>
      <c r="N46" s="52"/>
      <c r="O46" s="52"/>
      <c r="P46" s="52"/>
      <c r="Q46" s="52"/>
      <c r="R46" s="52"/>
      <c r="S46" s="52"/>
    </row>
    <row r="47" spans="2:19" ht="20.100000000000001" customHeight="1" x14ac:dyDescent="0.25">
      <c r="B47" s="52"/>
      <c r="C47" s="181" t="s">
        <v>164</v>
      </c>
      <c r="D47" s="181"/>
      <c r="E47" s="181"/>
      <c r="F47" s="181"/>
      <c r="G47" s="181"/>
      <c r="H47" s="181"/>
      <c r="I47" s="181"/>
      <c r="J47" s="181"/>
      <c r="K47" s="181"/>
      <c r="L47" s="181"/>
      <c r="M47" s="181"/>
      <c r="N47" s="181"/>
      <c r="O47" s="181"/>
      <c r="P47" s="181"/>
      <c r="Q47" s="181"/>
      <c r="R47" s="181"/>
      <c r="S47" s="52"/>
    </row>
    <row r="48" spans="2:19" ht="20.100000000000001" customHeight="1" x14ac:dyDescent="0.25">
      <c r="B48" s="52"/>
      <c r="C48" s="616" t="s">
        <v>852</v>
      </c>
      <c r="D48" s="616"/>
      <c r="E48" s="616"/>
      <c r="F48" s="616"/>
      <c r="G48" s="616"/>
      <c r="H48" s="616"/>
      <c r="I48" s="616"/>
      <c r="J48" s="616"/>
      <c r="K48" s="616"/>
      <c r="L48" s="616"/>
      <c r="M48" s="616"/>
      <c r="N48" s="182"/>
      <c r="O48" s="182"/>
      <c r="P48" s="182"/>
      <c r="Q48" s="182"/>
      <c r="R48" s="182"/>
      <c r="S48" s="52"/>
    </row>
    <row r="49" spans="2:19" ht="20.100000000000001" customHeight="1" x14ac:dyDescent="0.25">
      <c r="B49" s="52"/>
      <c r="C49" s="616"/>
      <c r="D49" s="616"/>
      <c r="E49" s="616"/>
      <c r="F49" s="616"/>
      <c r="G49" s="616"/>
      <c r="H49" s="616"/>
      <c r="I49" s="616"/>
      <c r="J49" s="616"/>
      <c r="K49" s="616"/>
      <c r="L49" s="616"/>
      <c r="M49" s="616"/>
      <c r="N49" s="182"/>
      <c r="O49" s="52"/>
      <c r="P49" s="52"/>
      <c r="Q49" s="52"/>
      <c r="R49" s="52"/>
      <c r="S49" s="52"/>
    </row>
    <row r="50" spans="2:19" ht="20.100000000000001" customHeight="1" x14ac:dyDescent="0.25">
      <c r="B50" s="52"/>
      <c r="C50" s="616"/>
      <c r="D50" s="616"/>
      <c r="E50" s="616"/>
      <c r="F50" s="616"/>
      <c r="G50" s="616"/>
      <c r="H50" s="616"/>
      <c r="I50" s="616"/>
      <c r="J50" s="616"/>
      <c r="K50" s="616"/>
      <c r="L50" s="616"/>
      <c r="M50" s="616"/>
      <c r="N50" s="182"/>
      <c r="O50" s="617" t="s">
        <v>309</v>
      </c>
      <c r="P50" s="617"/>
      <c r="Q50" s="617"/>
      <c r="R50" s="117" t="e" vm="13">
        <v>#VALUE!</v>
      </c>
      <c r="S50" s="52"/>
    </row>
    <row r="51" spans="2:19" ht="20.100000000000001" customHeight="1" x14ac:dyDescent="0.25">
      <c r="B51" s="52"/>
      <c r="C51" s="182"/>
      <c r="D51" s="182"/>
      <c r="E51" s="182"/>
      <c r="F51" s="182"/>
      <c r="G51" s="182"/>
      <c r="H51" s="182"/>
      <c r="I51" s="182"/>
      <c r="J51" s="182"/>
      <c r="K51" s="182"/>
      <c r="L51" s="182"/>
      <c r="M51" s="182"/>
      <c r="N51" s="150"/>
      <c r="O51" s="221"/>
      <c r="P51" s="221"/>
      <c r="Q51" s="221"/>
      <c r="R51" s="221"/>
      <c r="S51" s="52"/>
    </row>
    <row r="52" spans="2:19" ht="20.100000000000001" customHeight="1" x14ac:dyDescent="0.25">
      <c r="B52" s="52"/>
      <c r="C52" s="52"/>
      <c r="D52" s="52"/>
      <c r="E52" s="52"/>
      <c r="F52" s="52"/>
      <c r="G52" s="52"/>
      <c r="H52" s="52"/>
      <c r="I52" s="52"/>
      <c r="J52" s="52"/>
      <c r="K52" s="52"/>
      <c r="L52" s="52"/>
      <c r="M52" s="52"/>
      <c r="N52" s="221"/>
      <c r="O52" s="619" t="s">
        <v>304</v>
      </c>
      <c r="P52" s="619"/>
      <c r="Q52" s="619"/>
      <c r="R52" s="144" t="e" vm="14">
        <v>#VALUE!</v>
      </c>
      <c r="S52" s="52"/>
    </row>
    <row r="53" spans="2:19" ht="20.100000000000001" customHeight="1" x14ac:dyDescent="0.3">
      <c r="B53" s="52"/>
      <c r="C53" s="162"/>
      <c r="D53" s="216" t="s">
        <v>416</v>
      </c>
      <c r="E53" s="146" t="s">
        <v>97</v>
      </c>
      <c r="F53" s="52"/>
      <c r="G53" s="52"/>
      <c r="H53" s="52"/>
      <c r="I53" s="52"/>
      <c r="J53" s="52"/>
      <c r="K53" s="52"/>
      <c r="L53" s="52"/>
      <c r="M53" s="52"/>
      <c r="N53" s="221"/>
      <c r="O53" s="223"/>
      <c r="P53" s="223"/>
      <c r="Q53" s="223"/>
      <c r="R53" s="223"/>
      <c r="S53" s="52"/>
    </row>
    <row r="54" spans="2:19" ht="20.100000000000001" customHeight="1" x14ac:dyDescent="0.25">
      <c r="B54" s="52"/>
      <c r="C54" s="176"/>
      <c r="D54" s="147" t="s">
        <v>42</v>
      </c>
      <c r="E54" s="146" t="s">
        <v>98</v>
      </c>
      <c r="F54" s="52"/>
      <c r="G54" s="52"/>
      <c r="H54" s="52"/>
      <c r="I54" s="52"/>
      <c r="J54" s="52"/>
      <c r="K54" s="52"/>
      <c r="L54" s="52"/>
      <c r="M54" s="52"/>
      <c r="N54" s="221"/>
      <c r="O54" s="619" t="s">
        <v>523</v>
      </c>
      <c r="P54" s="619"/>
      <c r="Q54" s="619"/>
      <c r="R54" s="144" t="e" vm="14">
        <v>#VALUE!</v>
      </c>
      <c r="S54" s="52"/>
    </row>
    <row r="55" spans="2:19" ht="20.100000000000001" customHeight="1" x14ac:dyDescent="0.3">
      <c r="B55" s="52"/>
      <c r="C55" s="153"/>
      <c r="D55" s="217" t="s">
        <v>525</v>
      </c>
      <c r="E55" s="146" t="s">
        <v>99</v>
      </c>
      <c r="F55" s="52"/>
      <c r="G55" s="52"/>
      <c r="H55" s="52"/>
      <c r="I55" s="52"/>
      <c r="J55" s="52"/>
      <c r="K55" s="52"/>
      <c r="L55" s="52"/>
      <c r="M55" s="52"/>
      <c r="N55" s="230"/>
      <c r="O55" s="230"/>
      <c r="P55" s="230"/>
      <c r="Q55" s="230"/>
      <c r="R55" s="230"/>
      <c r="S55" s="52"/>
    </row>
    <row r="56" spans="2:19" ht="20.100000000000001" customHeight="1" x14ac:dyDescent="0.3">
      <c r="B56" s="52"/>
      <c r="C56" s="218"/>
      <c r="D56" s="149" t="s">
        <v>102</v>
      </c>
      <c r="E56" s="146" t="s">
        <v>103</v>
      </c>
      <c r="F56" s="52"/>
      <c r="G56" s="52"/>
      <c r="H56" s="52"/>
      <c r="I56" s="52"/>
      <c r="J56" s="52"/>
      <c r="K56" s="52"/>
      <c r="L56" s="52"/>
      <c r="M56" s="52"/>
      <c r="N56" s="230"/>
      <c r="O56" s="230"/>
      <c r="P56" s="230"/>
      <c r="Q56" s="230"/>
      <c r="R56" s="230"/>
      <c r="S56" s="52"/>
    </row>
    <row r="57" spans="2:19" ht="20.100000000000001" customHeight="1" x14ac:dyDescent="0.3">
      <c r="B57" s="52"/>
      <c r="C57" s="52"/>
      <c r="D57" s="52"/>
      <c r="E57" s="52"/>
      <c r="F57" s="52"/>
      <c r="G57" s="52"/>
      <c r="H57" s="52"/>
      <c r="I57" s="52"/>
      <c r="J57" s="52"/>
      <c r="K57" s="52"/>
      <c r="L57" s="52"/>
      <c r="M57" s="52"/>
      <c r="N57" s="230"/>
      <c r="O57" s="230"/>
      <c r="P57" s="230"/>
      <c r="Q57" s="230"/>
      <c r="R57" s="230"/>
      <c r="S57" s="52"/>
    </row>
    <row r="58" spans="2:19" ht="20.100000000000001" customHeight="1" x14ac:dyDescent="0.25">
      <c r="B58" s="52"/>
      <c r="C58" s="52"/>
      <c r="D58" s="52"/>
      <c r="E58" s="52"/>
      <c r="F58" s="636" t="s">
        <v>140</v>
      </c>
      <c r="G58" s="636"/>
      <c r="H58" s="636"/>
      <c r="I58" s="636"/>
      <c r="J58" s="52"/>
      <c r="K58" s="52"/>
      <c r="L58" s="636" t="s">
        <v>141</v>
      </c>
      <c r="M58" s="636"/>
      <c r="N58" s="636"/>
      <c r="O58" s="636"/>
      <c r="P58" s="52"/>
      <c r="Q58" s="52"/>
      <c r="R58" s="52"/>
      <c r="S58" s="52"/>
    </row>
    <row r="59" spans="2:19" ht="20.100000000000001" customHeight="1" x14ac:dyDescent="0.25">
      <c r="B59" s="52"/>
      <c r="C59" s="52"/>
      <c r="D59" s="52"/>
      <c r="E59" s="52"/>
      <c r="F59" s="610" t="s">
        <v>50</v>
      </c>
      <c r="G59" s="610"/>
      <c r="H59" s="610"/>
      <c r="I59" s="610"/>
      <c r="J59" s="52"/>
      <c r="K59" s="52"/>
      <c r="L59" s="610" t="s">
        <v>50</v>
      </c>
      <c r="M59" s="610"/>
      <c r="N59" s="610"/>
      <c r="O59" s="610"/>
      <c r="P59" s="52"/>
      <c r="Q59" s="52"/>
      <c r="R59" s="52"/>
      <c r="S59" s="52"/>
    </row>
    <row r="60" spans="2:19" ht="20.100000000000001" customHeight="1" x14ac:dyDescent="0.25">
      <c r="B60" s="52"/>
      <c r="C60" s="52"/>
      <c r="D60" s="52"/>
      <c r="E60" s="52"/>
      <c r="F60" s="610"/>
      <c r="G60" s="610"/>
      <c r="H60" s="610"/>
      <c r="I60" s="610"/>
      <c r="J60" s="52"/>
      <c r="K60" s="52"/>
      <c r="L60" s="610"/>
      <c r="M60" s="610"/>
      <c r="N60" s="610"/>
      <c r="O60" s="610"/>
      <c r="P60" s="52"/>
      <c r="Q60" s="52"/>
      <c r="R60" s="52"/>
      <c r="S60" s="52"/>
    </row>
    <row r="61" spans="2:19" ht="20.100000000000001" customHeight="1" x14ac:dyDescent="0.25">
      <c r="B61" s="52"/>
      <c r="C61" s="52"/>
      <c r="D61" s="52"/>
      <c r="E61" s="52"/>
      <c r="F61" s="115"/>
      <c r="G61" s="115"/>
      <c r="H61" s="115"/>
      <c r="I61" s="115"/>
      <c r="J61" s="52"/>
      <c r="K61" s="52"/>
      <c r="L61" s="115"/>
      <c r="M61" s="115"/>
      <c r="N61" s="115"/>
      <c r="O61" s="115"/>
      <c r="P61" s="52"/>
      <c r="Q61" s="52"/>
      <c r="R61" s="52"/>
      <c r="S61" s="52"/>
    </row>
    <row r="62" spans="2:19" ht="20.100000000000001" customHeight="1" x14ac:dyDescent="0.25">
      <c r="B62" s="52"/>
      <c r="C62" s="52"/>
      <c r="D62" s="52"/>
      <c r="E62" s="52"/>
      <c r="F62" s="636" t="s">
        <v>142</v>
      </c>
      <c r="G62" s="636"/>
      <c r="H62" s="636"/>
      <c r="I62" s="636"/>
      <c r="J62" s="52"/>
      <c r="K62" s="52"/>
      <c r="L62" s="636" t="s">
        <v>143</v>
      </c>
      <c r="M62" s="636"/>
      <c r="N62" s="636"/>
      <c r="O62" s="636"/>
      <c r="P62" s="52"/>
      <c r="Q62" s="52"/>
      <c r="R62" s="52"/>
      <c r="S62" s="52"/>
    </row>
    <row r="63" spans="2:19" ht="20.100000000000001" customHeight="1" x14ac:dyDescent="0.25">
      <c r="B63" s="52"/>
      <c r="C63" s="52"/>
      <c r="D63" s="52"/>
      <c r="E63" s="52"/>
      <c r="F63" s="610" t="s">
        <v>50</v>
      </c>
      <c r="G63" s="610"/>
      <c r="H63" s="610"/>
      <c r="I63" s="610"/>
      <c r="J63" s="52"/>
      <c r="K63" s="52"/>
      <c r="L63" s="610" t="s">
        <v>50</v>
      </c>
      <c r="M63" s="610"/>
      <c r="N63" s="610"/>
      <c r="O63" s="610"/>
      <c r="P63" s="52"/>
      <c r="Q63" s="52"/>
      <c r="R63" s="52"/>
      <c r="S63" s="52"/>
    </row>
    <row r="64" spans="2:19" ht="20.100000000000001" customHeight="1" x14ac:dyDescent="0.25">
      <c r="B64" s="52"/>
      <c r="C64" s="52"/>
      <c r="D64" s="52"/>
      <c r="E64" s="52"/>
      <c r="F64" s="610"/>
      <c r="G64" s="610"/>
      <c r="H64" s="610"/>
      <c r="I64" s="610"/>
      <c r="J64" s="52"/>
      <c r="K64" s="52"/>
      <c r="L64" s="610"/>
      <c r="M64" s="610"/>
      <c r="N64" s="610"/>
      <c r="O64" s="610"/>
      <c r="P64" s="52"/>
      <c r="Q64" s="52"/>
      <c r="R64" s="52"/>
      <c r="S64" s="52"/>
    </row>
    <row r="65" spans="2:19" ht="20.100000000000001" customHeight="1" x14ac:dyDescent="0.25">
      <c r="B65" s="52"/>
      <c r="C65" s="52"/>
      <c r="D65" s="52"/>
      <c r="E65" s="52"/>
      <c r="F65" s="115"/>
      <c r="G65" s="115"/>
      <c r="H65" s="115"/>
      <c r="I65" s="115"/>
      <c r="J65" s="52"/>
      <c r="K65" s="52"/>
      <c r="L65" s="115"/>
      <c r="M65" s="115"/>
      <c r="N65" s="115"/>
      <c r="O65" s="115"/>
      <c r="P65" s="52"/>
      <c r="Q65" s="52"/>
      <c r="R65" s="52"/>
      <c r="S65" s="52"/>
    </row>
    <row r="66" spans="2:19" ht="20.100000000000001" customHeight="1" x14ac:dyDescent="0.25">
      <c r="B66" s="52"/>
      <c r="C66" s="52"/>
      <c r="D66" s="52"/>
      <c r="E66" s="52"/>
      <c r="F66" s="636" t="s">
        <v>144</v>
      </c>
      <c r="G66" s="636"/>
      <c r="H66" s="636"/>
      <c r="I66" s="636"/>
      <c r="J66" s="52"/>
      <c r="K66" s="52"/>
      <c r="L66" s="636" t="s">
        <v>145</v>
      </c>
      <c r="M66" s="636"/>
      <c r="N66" s="636"/>
      <c r="O66" s="636"/>
      <c r="P66" s="52"/>
      <c r="Q66" s="52"/>
      <c r="R66" s="52"/>
      <c r="S66" s="52"/>
    </row>
    <row r="67" spans="2:19" ht="20.100000000000001" customHeight="1" x14ac:dyDescent="0.25">
      <c r="B67" s="52"/>
      <c r="C67" s="52"/>
      <c r="D67" s="52"/>
      <c r="E67" s="52"/>
      <c r="F67" s="610" t="s">
        <v>50</v>
      </c>
      <c r="G67" s="610"/>
      <c r="H67" s="610"/>
      <c r="I67" s="610"/>
      <c r="J67" s="52"/>
      <c r="K67" s="52"/>
      <c r="L67" s="610" t="s">
        <v>50</v>
      </c>
      <c r="M67" s="610"/>
      <c r="N67" s="610"/>
      <c r="O67" s="610"/>
      <c r="P67" s="52"/>
      <c r="Q67" s="52"/>
      <c r="R67" s="52"/>
      <c r="S67" s="52"/>
    </row>
    <row r="68" spans="2:19" ht="20.100000000000001" customHeight="1" x14ac:dyDescent="0.25">
      <c r="B68" s="52"/>
      <c r="C68" s="52"/>
      <c r="D68" s="52"/>
      <c r="E68" s="52"/>
      <c r="F68" s="610"/>
      <c r="G68" s="610"/>
      <c r="H68" s="610"/>
      <c r="I68" s="610"/>
      <c r="J68" s="52"/>
      <c r="K68" s="52"/>
      <c r="L68" s="610"/>
      <c r="M68" s="610"/>
      <c r="N68" s="610"/>
      <c r="O68" s="610"/>
      <c r="P68" s="52"/>
      <c r="Q68" s="52"/>
      <c r="R68" s="52"/>
      <c r="S68" s="52"/>
    </row>
    <row r="69" spans="2:19" ht="20.100000000000001" customHeight="1" x14ac:dyDescent="0.25">
      <c r="B69" s="52"/>
      <c r="C69" s="52"/>
      <c r="D69" s="52"/>
      <c r="E69" s="52"/>
      <c r="F69" s="115"/>
      <c r="G69" s="115"/>
      <c r="H69" s="115"/>
      <c r="I69" s="115"/>
      <c r="J69" s="52"/>
      <c r="K69" s="52"/>
      <c r="L69" s="52"/>
      <c r="M69" s="52"/>
      <c r="N69" s="52"/>
      <c r="O69" s="52"/>
      <c r="P69" s="52"/>
      <c r="Q69" s="52"/>
      <c r="R69" s="52"/>
      <c r="S69" s="52"/>
    </row>
    <row r="70" spans="2:19" ht="20.100000000000001" customHeight="1" x14ac:dyDescent="0.25">
      <c r="B70" s="52"/>
      <c r="C70" s="52"/>
      <c r="D70" s="52"/>
      <c r="E70" s="52"/>
      <c r="F70" s="636" t="s">
        <v>146</v>
      </c>
      <c r="G70" s="636"/>
      <c r="H70" s="636"/>
      <c r="I70" s="636"/>
      <c r="J70" s="52"/>
      <c r="K70" s="52"/>
      <c r="L70" s="636" t="s">
        <v>353</v>
      </c>
      <c r="M70" s="636"/>
      <c r="N70" s="636"/>
      <c r="O70" s="636"/>
      <c r="P70" s="52"/>
      <c r="Q70" s="52"/>
      <c r="R70" s="52"/>
      <c r="S70" s="52"/>
    </row>
    <row r="71" spans="2:19" ht="20.100000000000001" customHeight="1" x14ac:dyDescent="0.25">
      <c r="B71" s="52"/>
      <c r="C71" s="52"/>
      <c r="D71" s="52"/>
      <c r="E71" s="52"/>
      <c r="F71" s="610" t="s">
        <v>50</v>
      </c>
      <c r="G71" s="610"/>
      <c r="H71" s="610"/>
      <c r="I71" s="610"/>
      <c r="J71" s="52"/>
      <c r="K71" s="52"/>
      <c r="L71" s="610" t="s">
        <v>50</v>
      </c>
      <c r="M71" s="610"/>
      <c r="N71" s="610"/>
      <c r="O71" s="610"/>
      <c r="P71" s="52"/>
      <c r="Q71" s="52"/>
      <c r="R71" s="52"/>
      <c r="S71" s="52"/>
    </row>
    <row r="72" spans="2:19" ht="20.100000000000001" customHeight="1" x14ac:dyDescent="0.25">
      <c r="B72" s="52"/>
      <c r="C72" s="52"/>
      <c r="D72" s="52"/>
      <c r="E72" s="52"/>
      <c r="F72" s="610"/>
      <c r="G72" s="610"/>
      <c r="H72" s="610"/>
      <c r="I72" s="610"/>
      <c r="J72" s="52"/>
      <c r="K72" s="52"/>
      <c r="L72" s="610"/>
      <c r="M72" s="610"/>
      <c r="N72" s="610"/>
      <c r="O72" s="610"/>
      <c r="P72" s="52"/>
      <c r="Q72" s="52"/>
      <c r="R72" s="52"/>
      <c r="S72" s="52"/>
    </row>
    <row r="73" spans="2:19" ht="20.100000000000001" customHeight="1" x14ac:dyDescent="0.25">
      <c r="B73" s="52"/>
      <c r="C73" s="52"/>
      <c r="D73" s="52"/>
      <c r="E73" s="52"/>
      <c r="F73" s="52"/>
      <c r="G73" s="52"/>
      <c r="H73" s="52"/>
      <c r="I73" s="52"/>
      <c r="J73" s="52"/>
      <c r="K73" s="52"/>
      <c r="L73" s="52"/>
      <c r="M73" s="52"/>
      <c r="N73" s="52"/>
      <c r="O73" s="52"/>
      <c r="P73" s="52"/>
      <c r="Q73" s="52"/>
      <c r="R73" s="52"/>
      <c r="S73" s="52"/>
    </row>
    <row r="74" spans="2:19" ht="20.100000000000001" customHeight="1" x14ac:dyDescent="0.25">
      <c r="B74" s="52"/>
      <c r="C74" s="181" t="s">
        <v>165</v>
      </c>
      <c r="D74" s="181"/>
      <c r="E74" s="181"/>
      <c r="F74" s="181"/>
      <c r="G74" s="181"/>
      <c r="H74" s="181"/>
      <c r="I74" s="181"/>
      <c r="J74" s="181"/>
      <c r="K74" s="181"/>
      <c r="L74" s="181"/>
      <c r="M74" s="181"/>
      <c r="N74" s="181"/>
      <c r="O74" s="181"/>
      <c r="P74" s="181"/>
      <c r="Q74" s="181"/>
      <c r="R74" s="181"/>
      <c r="S74" s="52"/>
    </row>
    <row r="75" spans="2:19" ht="20.100000000000001" customHeight="1" x14ac:dyDescent="0.25">
      <c r="B75" s="52"/>
      <c r="C75" s="616" t="s">
        <v>853</v>
      </c>
      <c r="D75" s="616"/>
      <c r="E75" s="616"/>
      <c r="F75" s="616"/>
      <c r="G75" s="616"/>
      <c r="H75" s="616"/>
      <c r="I75" s="616"/>
      <c r="J75" s="616"/>
      <c r="K75" s="616"/>
      <c r="L75" s="616"/>
      <c r="M75" s="616"/>
      <c r="N75" s="616"/>
      <c r="O75" s="182"/>
      <c r="P75" s="182"/>
      <c r="Q75" s="182"/>
      <c r="R75" s="182"/>
      <c r="S75" s="52"/>
    </row>
    <row r="76" spans="2:19" ht="20.100000000000001" customHeight="1" x14ac:dyDescent="0.25">
      <c r="B76" s="52"/>
      <c r="C76" s="616"/>
      <c r="D76" s="616"/>
      <c r="E76" s="616"/>
      <c r="F76" s="616"/>
      <c r="G76" s="616"/>
      <c r="H76" s="616"/>
      <c r="I76" s="616"/>
      <c r="J76" s="616"/>
      <c r="K76" s="616"/>
      <c r="L76" s="616"/>
      <c r="M76" s="616"/>
      <c r="N76" s="616"/>
      <c r="O76" s="182"/>
      <c r="P76" s="182"/>
      <c r="Q76" s="182"/>
      <c r="R76" s="182"/>
      <c r="S76" s="52"/>
    </row>
    <row r="77" spans="2:19" ht="20.100000000000001" customHeight="1" x14ac:dyDescent="0.25">
      <c r="B77" s="52"/>
      <c r="C77" s="52"/>
      <c r="D77" s="52"/>
      <c r="E77" s="52"/>
      <c r="F77" s="52"/>
      <c r="G77" s="52"/>
      <c r="H77" s="52"/>
      <c r="I77" s="52"/>
      <c r="J77" s="52"/>
      <c r="K77" s="52"/>
      <c r="L77" s="52"/>
      <c r="M77" s="52"/>
      <c r="N77" s="52"/>
      <c r="O77" s="617" t="s">
        <v>298</v>
      </c>
      <c r="P77" s="617"/>
      <c r="Q77" s="617"/>
      <c r="R77" s="117" t="e" vm="13">
        <v>#VALUE!</v>
      </c>
      <c r="S77" s="52"/>
    </row>
    <row r="78" spans="2:19" ht="20.100000000000001" customHeight="1" x14ac:dyDescent="0.25">
      <c r="B78" s="52"/>
      <c r="C78" s="162"/>
      <c r="D78" s="216" t="s">
        <v>416</v>
      </c>
      <c r="E78" s="146" t="s">
        <v>97</v>
      </c>
      <c r="F78" s="52"/>
      <c r="G78" s="52"/>
      <c r="H78" s="52"/>
      <c r="I78" s="52"/>
      <c r="J78" s="52"/>
      <c r="K78" s="52"/>
      <c r="L78" s="52"/>
      <c r="M78" s="52"/>
      <c r="N78" s="52"/>
      <c r="O78" s="52"/>
      <c r="P78" s="52"/>
      <c r="Q78" s="52"/>
      <c r="R78" s="52"/>
      <c r="S78" s="52"/>
    </row>
    <row r="79" spans="2:19" ht="20.100000000000001" customHeight="1" x14ac:dyDescent="0.25">
      <c r="B79" s="52"/>
      <c r="C79" s="176"/>
      <c r="D79" s="147" t="s">
        <v>42</v>
      </c>
      <c r="E79" s="146" t="s">
        <v>98</v>
      </c>
      <c r="F79" s="52"/>
      <c r="G79" s="52"/>
      <c r="H79" s="52"/>
      <c r="I79" s="52"/>
      <c r="J79" s="52"/>
      <c r="K79" s="52"/>
      <c r="L79" s="52"/>
      <c r="M79" s="52"/>
      <c r="N79" s="52"/>
      <c r="O79" s="617" t="s">
        <v>323</v>
      </c>
      <c r="P79" s="617"/>
      <c r="Q79" s="617"/>
      <c r="R79" s="117" t="e" vm="13">
        <v>#VALUE!</v>
      </c>
      <c r="S79" s="52"/>
    </row>
    <row r="80" spans="2:19" ht="20.100000000000001" customHeight="1" x14ac:dyDescent="0.25">
      <c r="B80" s="52"/>
      <c r="C80" s="153"/>
      <c r="D80" s="217" t="s">
        <v>525</v>
      </c>
      <c r="E80" s="146" t="s">
        <v>99</v>
      </c>
      <c r="F80" s="52"/>
      <c r="G80" s="52"/>
      <c r="H80" s="52"/>
      <c r="I80" s="52"/>
      <c r="J80" s="52"/>
      <c r="K80" s="52"/>
      <c r="L80" s="52"/>
      <c r="M80" s="52"/>
      <c r="N80" s="52"/>
      <c r="O80" s="52"/>
      <c r="P80" s="52"/>
      <c r="Q80" s="52"/>
      <c r="R80" s="52"/>
      <c r="S80" s="52"/>
    </row>
    <row r="81" spans="2:19" ht="20.100000000000001" customHeight="1" x14ac:dyDescent="0.25">
      <c r="B81" s="52"/>
      <c r="C81" s="218"/>
      <c r="D81" s="149" t="s">
        <v>102</v>
      </c>
      <c r="E81" s="146" t="s">
        <v>103</v>
      </c>
      <c r="F81" s="52"/>
      <c r="G81" s="52"/>
      <c r="H81" s="52"/>
      <c r="I81" s="52"/>
      <c r="J81" s="52"/>
      <c r="K81" s="52"/>
      <c r="L81" s="52"/>
      <c r="M81" s="52"/>
      <c r="N81" s="52"/>
      <c r="O81" s="52"/>
      <c r="P81" s="52"/>
      <c r="Q81" s="52"/>
      <c r="R81" s="52"/>
      <c r="S81" s="52"/>
    </row>
    <row r="82" spans="2:19" ht="20.100000000000001" customHeight="1" x14ac:dyDescent="0.25">
      <c r="B82" s="52"/>
      <c r="C82" s="52"/>
      <c r="D82" s="52"/>
      <c r="E82" s="52"/>
      <c r="F82" s="52"/>
      <c r="G82" s="52"/>
      <c r="H82" s="52"/>
      <c r="I82" s="52"/>
      <c r="J82" s="52"/>
      <c r="K82" s="52"/>
      <c r="L82" s="52"/>
      <c r="M82" s="52"/>
      <c r="N82" s="52"/>
      <c r="O82" s="52"/>
      <c r="P82" s="52"/>
      <c r="Q82" s="52"/>
      <c r="R82" s="52"/>
      <c r="S82" s="52"/>
    </row>
    <row r="83" spans="2:19" ht="20.100000000000001" customHeight="1" x14ac:dyDescent="0.25">
      <c r="B83" s="52"/>
      <c r="C83" s="52"/>
      <c r="D83" s="52"/>
      <c r="E83" s="52"/>
      <c r="F83" s="637" t="s">
        <v>166</v>
      </c>
      <c r="G83" s="637"/>
      <c r="H83" s="637"/>
      <c r="I83" s="637"/>
      <c r="J83" s="52"/>
      <c r="K83" s="52"/>
      <c r="L83" s="637" t="s">
        <v>167</v>
      </c>
      <c r="M83" s="637"/>
      <c r="N83" s="637"/>
      <c r="O83" s="637"/>
      <c r="P83" s="52"/>
      <c r="Q83" s="52"/>
      <c r="R83" s="52"/>
      <c r="S83" s="52"/>
    </row>
    <row r="84" spans="2:19" ht="20.100000000000001" customHeight="1" x14ac:dyDescent="0.25">
      <c r="B84" s="52"/>
      <c r="C84" s="52"/>
      <c r="D84" s="52"/>
      <c r="E84" s="52"/>
      <c r="F84" s="637"/>
      <c r="G84" s="637"/>
      <c r="H84" s="637"/>
      <c r="I84" s="637"/>
      <c r="J84" s="52"/>
      <c r="K84" s="52"/>
      <c r="L84" s="637"/>
      <c r="M84" s="637"/>
      <c r="N84" s="637"/>
      <c r="O84" s="637"/>
      <c r="P84" s="52"/>
      <c r="Q84" s="52"/>
      <c r="R84" s="52"/>
      <c r="S84" s="52"/>
    </row>
    <row r="85" spans="2:19" ht="20.100000000000001" customHeight="1" x14ac:dyDescent="0.25">
      <c r="B85" s="52"/>
      <c r="C85" s="52"/>
      <c r="D85" s="52"/>
      <c r="E85" s="52"/>
      <c r="F85" s="637"/>
      <c r="G85" s="637"/>
      <c r="H85" s="637"/>
      <c r="I85" s="637"/>
      <c r="J85" s="52"/>
      <c r="K85" s="52"/>
      <c r="L85" s="637"/>
      <c r="M85" s="637"/>
      <c r="N85" s="637"/>
      <c r="O85" s="637"/>
      <c r="P85" s="52"/>
      <c r="Q85" s="52"/>
      <c r="R85" s="52"/>
      <c r="S85" s="52"/>
    </row>
    <row r="86" spans="2:19" ht="20.100000000000001" customHeight="1" x14ac:dyDescent="0.25">
      <c r="B86" s="52"/>
      <c r="C86" s="52"/>
      <c r="D86" s="52"/>
      <c r="E86" s="52"/>
      <c r="F86" s="610" t="s">
        <v>50</v>
      </c>
      <c r="G86" s="610"/>
      <c r="H86" s="610"/>
      <c r="I86" s="610"/>
      <c r="J86" s="52"/>
      <c r="K86" s="52"/>
      <c r="L86" s="610" t="s">
        <v>50</v>
      </c>
      <c r="M86" s="610"/>
      <c r="N86" s="610"/>
      <c r="O86" s="610"/>
      <c r="P86" s="52"/>
      <c r="Q86" s="52"/>
      <c r="R86" s="52"/>
      <c r="S86" s="52"/>
    </row>
    <row r="87" spans="2:19" ht="20.100000000000001" customHeight="1" x14ac:dyDescent="0.25">
      <c r="B87" s="52"/>
      <c r="C87" s="52"/>
      <c r="D87" s="52"/>
      <c r="E87" s="52"/>
      <c r="F87" s="610"/>
      <c r="G87" s="610"/>
      <c r="H87" s="610"/>
      <c r="I87" s="610"/>
      <c r="J87" s="52"/>
      <c r="K87" s="52"/>
      <c r="L87" s="610"/>
      <c r="M87" s="610"/>
      <c r="N87" s="610"/>
      <c r="O87" s="610"/>
      <c r="P87" s="52"/>
      <c r="Q87" s="52"/>
      <c r="R87" s="52"/>
      <c r="S87" s="52"/>
    </row>
    <row r="88" spans="2:19" ht="20.100000000000001" customHeight="1" x14ac:dyDescent="0.25">
      <c r="B88" s="52"/>
      <c r="C88" s="52"/>
      <c r="D88" s="52"/>
      <c r="E88" s="52"/>
      <c r="F88" s="52"/>
      <c r="G88" s="52"/>
      <c r="H88" s="52"/>
      <c r="I88" s="52"/>
      <c r="J88" s="52"/>
      <c r="K88" s="52"/>
      <c r="L88" s="52"/>
      <c r="M88" s="52"/>
      <c r="N88" s="52"/>
      <c r="O88" s="52"/>
      <c r="P88" s="52"/>
      <c r="Q88" s="52"/>
      <c r="R88" s="52"/>
      <c r="S88" s="52"/>
    </row>
    <row r="89" spans="2:19" ht="20.100000000000001" customHeight="1" x14ac:dyDescent="0.25">
      <c r="B89" s="52"/>
      <c r="C89" s="181" t="s">
        <v>168</v>
      </c>
      <c r="D89" s="181"/>
      <c r="E89" s="181"/>
      <c r="F89" s="181"/>
      <c r="G89" s="181"/>
      <c r="H89" s="181"/>
      <c r="I89" s="181"/>
      <c r="J89" s="181"/>
      <c r="K89" s="181"/>
      <c r="L89" s="181"/>
      <c r="M89" s="181"/>
      <c r="N89" s="181"/>
      <c r="O89" s="181"/>
      <c r="P89" s="181"/>
      <c r="Q89" s="181"/>
      <c r="R89" s="181"/>
      <c r="S89" s="52"/>
    </row>
    <row r="90" spans="2:19" ht="20.100000000000001" customHeight="1" x14ac:dyDescent="0.25">
      <c r="B90" s="52"/>
      <c r="C90" s="616" t="s">
        <v>854</v>
      </c>
      <c r="D90" s="616"/>
      <c r="E90" s="616"/>
      <c r="F90" s="616"/>
      <c r="G90" s="616"/>
      <c r="H90" s="616"/>
      <c r="I90" s="616"/>
      <c r="J90" s="616"/>
      <c r="K90" s="616"/>
      <c r="L90" s="616"/>
      <c r="M90" s="616"/>
      <c r="N90" s="616"/>
      <c r="O90" s="222"/>
      <c r="P90" s="222"/>
      <c r="Q90" s="222"/>
      <c r="R90" s="222"/>
      <c r="S90" s="52"/>
    </row>
    <row r="91" spans="2:19" ht="20.100000000000001" customHeight="1" x14ac:dyDescent="0.25">
      <c r="B91" s="52"/>
      <c r="C91" s="616"/>
      <c r="D91" s="616"/>
      <c r="E91" s="616"/>
      <c r="F91" s="616"/>
      <c r="G91" s="616"/>
      <c r="H91" s="616"/>
      <c r="I91" s="616"/>
      <c r="J91" s="616"/>
      <c r="K91" s="616"/>
      <c r="L91" s="616"/>
      <c r="M91" s="616"/>
      <c r="N91" s="616"/>
      <c r="O91" s="222"/>
      <c r="P91" s="222"/>
      <c r="Q91" s="222"/>
      <c r="R91" s="222"/>
      <c r="S91" s="52"/>
    </row>
    <row r="92" spans="2:19" ht="20.100000000000001" customHeight="1" x14ac:dyDescent="0.25">
      <c r="B92" s="52"/>
      <c r="C92" s="616"/>
      <c r="D92" s="616"/>
      <c r="E92" s="616"/>
      <c r="F92" s="616"/>
      <c r="G92" s="616"/>
      <c r="H92" s="616"/>
      <c r="I92" s="616"/>
      <c r="J92" s="616"/>
      <c r="K92" s="616"/>
      <c r="L92" s="616"/>
      <c r="M92" s="616"/>
      <c r="N92" s="616"/>
      <c r="O92" s="222"/>
      <c r="P92" s="222"/>
      <c r="Q92" s="222"/>
      <c r="R92" s="222"/>
      <c r="S92" s="52"/>
    </row>
    <row r="93" spans="2:19" ht="20.100000000000001" customHeight="1" x14ac:dyDescent="0.25">
      <c r="B93" s="52"/>
      <c r="C93" s="52"/>
      <c r="D93" s="52"/>
      <c r="E93" s="52"/>
      <c r="F93" s="52"/>
      <c r="G93" s="52"/>
      <c r="H93" s="52"/>
      <c r="I93" s="52"/>
      <c r="J93" s="52"/>
      <c r="K93" s="52"/>
      <c r="L93" s="52"/>
      <c r="M93" s="52"/>
      <c r="N93" s="52"/>
      <c r="O93" s="617" t="s">
        <v>324</v>
      </c>
      <c r="P93" s="617"/>
      <c r="Q93" s="617"/>
      <c r="R93" s="117" t="e" vm="13">
        <v>#VALUE!</v>
      </c>
      <c r="S93" s="52"/>
    </row>
    <row r="94" spans="2:19" ht="20.100000000000001" customHeight="1" x14ac:dyDescent="0.25">
      <c r="B94" s="52"/>
      <c r="C94" s="162"/>
      <c r="D94" s="216" t="s">
        <v>416</v>
      </c>
      <c r="E94" s="146" t="s">
        <v>97</v>
      </c>
      <c r="F94" s="52"/>
      <c r="G94" s="52"/>
      <c r="H94" s="52"/>
      <c r="I94" s="52"/>
      <c r="J94" s="52"/>
      <c r="K94" s="52"/>
      <c r="L94" s="52"/>
      <c r="M94" s="52"/>
      <c r="N94" s="52"/>
      <c r="O94" s="52"/>
      <c r="P94" s="52"/>
      <c r="Q94" s="52"/>
      <c r="R94" s="52"/>
      <c r="S94" s="52"/>
    </row>
    <row r="95" spans="2:19" ht="20.100000000000001" customHeight="1" x14ac:dyDescent="0.25">
      <c r="B95" s="52"/>
      <c r="C95" s="176"/>
      <c r="D95" s="147" t="s">
        <v>42</v>
      </c>
      <c r="E95" s="146" t="s">
        <v>98</v>
      </c>
      <c r="F95" s="52"/>
      <c r="G95" s="52"/>
      <c r="H95" s="52"/>
      <c r="I95" s="52"/>
      <c r="J95" s="52"/>
      <c r="K95" s="52"/>
      <c r="L95" s="52"/>
      <c r="M95" s="52"/>
      <c r="N95" s="619" t="s">
        <v>372</v>
      </c>
      <c r="O95" s="619"/>
      <c r="P95" s="619"/>
      <c r="Q95" s="619"/>
      <c r="R95" s="144" t="e" vm="14">
        <v>#VALUE!</v>
      </c>
      <c r="S95" s="52"/>
    </row>
    <row r="96" spans="2:19" ht="20.100000000000001" customHeight="1" x14ac:dyDescent="0.25">
      <c r="B96" s="52"/>
      <c r="C96" s="153"/>
      <c r="D96" s="217" t="s">
        <v>525</v>
      </c>
      <c r="E96" s="146" t="s">
        <v>99</v>
      </c>
      <c r="F96" s="52"/>
      <c r="G96" s="52"/>
      <c r="H96" s="52"/>
      <c r="I96" s="52"/>
      <c r="J96" s="52"/>
      <c r="K96" s="52"/>
      <c r="L96" s="52"/>
      <c r="M96" s="52"/>
      <c r="N96" s="52"/>
      <c r="O96" s="52"/>
      <c r="P96" s="52"/>
      <c r="Q96" s="52"/>
      <c r="R96" s="52"/>
      <c r="S96" s="52"/>
    </row>
    <row r="97" spans="2:19" ht="20.100000000000001" customHeight="1" x14ac:dyDescent="0.25">
      <c r="B97" s="52"/>
      <c r="C97" s="218"/>
      <c r="D97" s="149" t="s">
        <v>102</v>
      </c>
      <c r="E97" s="146" t="s">
        <v>103</v>
      </c>
      <c r="F97" s="52"/>
      <c r="G97" s="52"/>
      <c r="H97" s="52"/>
      <c r="I97" s="52"/>
      <c r="J97" s="52"/>
      <c r="K97" s="52"/>
      <c r="L97" s="52"/>
      <c r="M97" s="52"/>
      <c r="N97" s="52"/>
      <c r="O97" s="52"/>
      <c r="P97" s="52"/>
      <c r="Q97" s="52"/>
      <c r="R97" s="52"/>
      <c r="S97" s="52"/>
    </row>
    <row r="98" spans="2:19" ht="20.100000000000001" customHeight="1" x14ac:dyDescent="0.25">
      <c r="B98" s="52"/>
      <c r="C98" s="218"/>
      <c r="D98" s="52"/>
      <c r="E98" s="52"/>
      <c r="F98" s="52"/>
      <c r="G98" s="52"/>
      <c r="H98" s="52"/>
      <c r="I98" s="52"/>
      <c r="J98" s="52"/>
      <c r="K98" s="52"/>
      <c r="L98" s="52"/>
      <c r="M98" s="52"/>
      <c r="N98" s="52"/>
      <c r="O98" s="52"/>
      <c r="P98" s="52"/>
      <c r="Q98" s="52"/>
      <c r="R98" s="52"/>
      <c r="S98" s="52"/>
    </row>
    <row r="99" spans="2:19" ht="20.100000000000001" customHeight="1" x14ac:dyDescent="0.25">
      <c r="B99" s="52"/>
      <c r="C99" s="218"/>
      <c r="D99" s="52"/>
      <c r="E99" s="52"/>
      <c r="F99" s="637" t="s">
        <v>522</v>
      </c>
      <c r="G99" s="637"/>
      <c r="H99" s="637"/>
      <c r="I99" s="637"/>
      <c r="J99" s="52"/>
      <c r="K99" s="52"/>
      <c r="L99" s="637" t="s">
        <v>169</v>
      </c>
      <c r="M99" s="637"/>
      <c r="N99" s="637"/>
      <c r="O99" s="637"/>
      <c r="P99" s="52"/>
      <c r="Q99" s="52"/>
      <c r="R99" s="52"/>
      <c r="S99" s="52"/>
    </row>
    <row r="100" spans="2:19" ht="20.100000000000001" customHeight="1" x14ac:dyDescent="0.25">
      <c r="B100" s="52"/>
      <c r="C100" s="218"/>
      <c r="D100" s="52"/>
      <c r="E100" s="52"/>
      <c r="F100" s="637"/>
      <c r="G100" s="637"/>
      <c r="H100" s="637"/>
      <c r="I100" s="637"/>
      <c r="J100" s="52"/>
      <c r="K100" s="52"/>
      <c r="L100" s="637"/>
      <c r="M100" s="637"/>
      <c r="N100" s="637"/>
      <c r="O100" s="637"/>
      <c r="P100" s="52"/>
      <c r="Q100" s="52"/>
      <c r="R100" s="52"/>
      <c r="S100" s="52"/>
    </row>
    <row r="101" spans="2:19" ht="20.100000000000001" customHeight="1" x14ac:dyDescent="0.25">
      <c r="B101" s="52"/>
      <c r="C101" s="52"/>
      <c r="D101" s="52"/>
      <c r="E101" s="52"/>
      <c r="F101" s="637"/>
      <c r="G101" s="637"/>
      <c r="H101" s="637"/>
      <c r="I101" s="637"/>
      <c r="J101" s="52"/>
      <c r="K101" s="52"/>
      <c r="L101" s="637"/>
      <c r="M101" s="637"/>
      <c r="N101" s="637"/>
      <c r="O101" s="637"/>
      <c r="P101" s="52"/>
      <c r="Q101" s="52"/>
      <c r="R101" s="52"/>
      <c r="S101" s="52"/>
    </row>
    <row r="102" spans="2:19" ht="20.100000000000001" customHeight="1" x14ac:dyDescent="0.25">
      <c r="B102" s="52"/>
      <c r="C102" s="52"/>
      <c r="D102" s="52"/>
      <c r="E102" s="52"/>
      <c r="F102" s="610" t="s">
        <v>50</v>
      </c>
      <c r="G102" s="610"/>
      <c r="H102" s="610"/>
      <c r="I102" s="610"/>
      <c r="J102" s="52"/>
      <c r="K102" s="52"/>
      <c r="L102" s="610" t="s">
        <v>50</v>
      </c>
      <c r="M102" s="610"/>
      <c r="N102" s="610"/>
      <c r="O102" s="610"/>
      <c r="P102" s="52"/>
      <c r="Q102" s="52"/>
      <c r="R102" s="52"/>
      <c r="S102" s="52"/>
    </row>
    <row r="103" spans="2:19" ht="20.100000000000001" customHeight="1" x14ac:dyDescent="0.25">
      <c r="B103" s="52"/>
      <c r="C103" s="52"/>
      <c r="D103" s="52"/>
      <c r="E103" s="52"/>
      <c r="F103" s="610"/>
      <c r="G103" s="610"/>
      <c r="H103" s="610"/>
      <c r="I103" s="610"/>
      <c r="J103" s="52"/>
      <c r="K103" s="52"/>
      <c r="L103" s="610"/>
      <c r="M103" s="610"/>
      <c r="N103" s="610"/>
      <c r="O103" s="610"/>
      <c r="P103" s="52"/>
      <c r="Q103" s="52"/>
      <c r="R103" s="52"/>
      <c r="S103" s="52"/>
    </row>
    <row r="104" spans="2:19" ht="20.100000000000001" customHeight="1" x14ac:dyDescent="0.25">
      <c r="B104" s="52"/>
      <c r="C104" s="52"/>
      <c r="D104" s="52"/>
      <c r="E104" s="52"/>
      <c r="F104" s="52"/>
      <c r="G104" s="52"/>
      <c r="H104" s="52"/>
      <c r="I104" s="52"/>
      <c r="J104" s="52"/>
      <c r="K104" s="52"/>
      <c r="L104" s="52"/>
      <c r="M104" s="52"/>
      <c r="N104" s="52"/>
      <c r="O104" s="52"/>
      <c r="P104" s="52"/>
      <c r="Q104" s="52"/>
      <c r="R104" s="52"/>
      <c r="S104" s="52"/>
    </row>
    <row r="105" spans="2:19" ht="20.100000000000001" customHeight="1" x14ac:dyDescent="0.25">
      <c r="B105" s="52"/>
      <c r="C105" s="181" t="s">
        <v>170</v>
      </c>
      <c r="D105" s="181"/>
      <c r="E105" s="181"/>
      <c r="F105" s="181"/>
      <c r="G105" s="181"/>
      <c r="H105" s="181"/>
      <c r="I105" s="181"/>
      <c r="J105" s="181"/>
      <c r="K105" s="181"/>
      <c r="L105" s="181"/>
      <c r="M105" s="181"/>
      <c r="N105" s="181"/>
      <c r="O105" s="181"/>
      <c r="P105" s="181"/>
      <c r="Q105" s="181"/>
      <c r="R105" s="181"/>
      <c r="S105" s="52"/>
    </row>
    <row r="106" spans="2:19" ht="20.100000000000001" customHeight="1" x14ac:dyDescent="0.25">
      <c r="B106" s="52"/>
      <c r="C106" s="616" t="s">
        <v>904</v>
      </c>
      <c r="D106" s="616"/>
      <c r="E106" s="616"/>
      <c r="F106" s="616"/>
      <c r="G106" s="616"/>
      <c r="H106" s="616"/>
      <c r="I106" s="616"/>
      <c r="J106" s="616"/>
      <c r="K106" s="616"/>
      <c r="L106" s="616"/>
      <c r="M106" s="616"/>
      <c r="N106" s="616"/>
      <c r="O106" s="222"/>
      <c r="P106" s="222"/>
      <c r="Q106" s="222"/>
      <c r="R106" s="222"/>
      <c r="S106" s="52"/>
    </row>
    <row r="107" spans="2:19" ht="20.100000000000001" customHeight="1" x14ac:dyDescent="0.25">
      <c r="B107" s="52"/>
      <c r="C107" s="616"/>
      <c r="D107" s="616"/>
      <c r="E107" s="616"/>
      <c r="F107" s="616"/>
      <c r="G107" s="616"/>
      <c r="H107" s="616"/>
      <c r="I107" s="616"/>
      <c r="J107" s="616"/>
      <c r="K107" s="616"/>
      <c r="L107" s="616"/>
      <c r="M107" s="616"/>
      <c r="N107" s="616"/>
      <c r="O107" s="222"/>
      <c r="P107" s="222"/>
      <c r="Q107" s="222"/>
      <c r="R107" s="222"/>
      <c r="S107" s="52"/>
    </row>
    <row r="108" spans="2:19" ht="20.100000000000001" customHeight="1" x14ac:dyDescent="0.25">
      <c r="B108" s="52"/>
      <c r="C108" s="616"/>
      <c r="D108" s="616"/>
      <c r="E108" s="616"/>
      <c r="F108" s="616"/>
      <c r="G108" s="616"/>
      <c r="H108" s="616"/>
      <c r="I108" s="616"/>
      <c r="J108" s="616"/>
      <c r="K108" s="616"/>
      <c r="L108" s="616"/>
      <c r="M108" s="616"/>
      <c r="N108" s="616"/>
      <c r="O108" s="222"/>
      <c r="P108" s="222"/>
      <c r="Q108" s="222"/>
      <c r="R108" s="222"/>
      <c r="S108" s="52"/>
    </row>
    <row r="109" spans="2:19" ht="20.100000000000001" customHeight="1" x14ac:dyDescent="0.25">
      <c r="B109" s="52"/>
      <c r="C109" s="52"/>
      <c r="D109" s="52"/>
      <c r="E109" s="52"/>
      <c r="F109" s="52"/>
      <c r="G109" s="52"/>
      <c r="H109" s="52"/>
      <c r="I109" s="52"/>
      <c r="J109" s="52"/>
      <c r="K109" s="52"/>
      <c r="L109" s="52"/>
      <c r="M109" s="52"/>
      <c r="N109" s="52"/>
      <c r="O109" s="619" t="s">
        <v>377</v>
      </c>
      <c r="P109" s="619"/>
      <c r="Q109" s="619"/>
      <c r="R109" s="144" t="e" vm="14">
        <v>#VALUE!</v>
      </c>
      <c r="S109" s="52"/>
    </row>
    <row r="110" spans="2:19" ht="20.100000000000001" customHeight="1" x14ac:dyDescent="0.25">
      <c r="B110" s="52"/>
      <c r="C110" s="162"/>
      <c r="D110" s="216" t="s">
        <v>416</v>
      </c>
      <c r="E110" s="146" t="s">
        <v>97</v>
      </c>
      <c r="F110" s="52"/>
      <c r="G110" s="52"/>
      <c r="H110" s="52"/>
      <c r="I110" s="52"/>
      <c r="J110" s="52"/>
      <c r="K110" s="52"/>
      <c r="L110" s="52"/>
      <c r="M110" s="52"/>
      <c r="N110" s="52"/>
      <c r="O110" s="52"/>
      <c r="P110" s="52"/>
      <c r="Q110" s="52"/>
      <c r="R110" s="52"/>
      <c r="S110" s="52"/>
    </row>
    <row r="111" spans="2:19" ht="20.100000000000001" customHeight="1" x14ac:dyDescent="0.25">
      <c r="B111" s="52"/>
      <c r="C111" s="176"/>
      <c r="D111" s="147" t="s">
        <v>42</v>
      </c>
      <c r="E111" s="146" t="s">
        <v>98</v>
      </c>
      <c r="F111" s="52"/>
      <c r="G111" s="52"/>
      <c r="H111" s="52"/>
      <c r="I111" s="52"/>
      <c r="J111" s="52"/>
      <c r="K111" s="52"/>
      <c r="L111" s="52"/>
      <c r="M111" s="52"/>
      <c r="N111" s="52"/>
      <c r="O111" s="52"/>
      <c r="P111" s="52"/>
      <c r="Q111" s="52"/>
      <c r="R111" s="52"/>
      <c r="S111" s="52"/>
    </row>
    <row r="112" spans="2:19" ht="20.100000000000001" customHeight="1" x14ac:dyDescent="0.25">
      <c r="B112" s="52"/>
      <c r="C112" s="153"/>
      <c r="D112" s="217" t="s">
        <v>525</v>
      </c>
      <c r="E112" s="146" t="s">
        <v>99</v>
      </c>
      <c r="F112" s="52"/>
      <c r="G112" s="52"/>
      <c r="H112" s="52"/>
      <c r="I112" s="52"/>
      <c r="J112" s="52"/>
      <c r="K112" s="52"/>
      <c r="L112" s="52"/>
      <c r="M112" s="52"/>
      <c r="N112" s="52"/>
      <c r="O112" s="52"/>
      <c r="P112" s="52"/>
      <c r="Q112" s="52"/>
      <c r="R112" s="52"/>
      <c r="S112" s="52"/>
    </row>
    <row r="113" spans="2:19" ht="20.100000000000001" customHeight="1" x14ac:dyDescent="0.25">
      <c r="B113" s="52"/>
      <c r="C113" s="218"/>
      <c r="D113" s="149" t="s">
        <v>102</v>
      </c>
      <c r="E113" s="146" t="s">
        <v>103</v>
      </c>
      <c r="F113" s="52"/>
      <c r="G113" s="52"/>
      <c r="H113" s="52"/>
      <c r="I113" s="52"/>
      <c r="J113" s="52"/>
      <c r="K113" s="52"/>
      <c r="L113" s="52"/>
      <c r="M113" s="52"/>
      <c r="N113" s="52"/>
      <c r="O113" s="52"/>
      <c r="P113" s="52"/>
      <c r="Q113" s="52"/>
      <c r="R113" s="52"/>
      <c r="S113" s="52"/>
    </row>
    <row r="114" spans="2:19" ht="20.100000000000001" customHeight="1" x14ac:dyDescent="0.25">
      <c r="B114" s="52"/>
      <c r="C114" s="52"/>
      <c r="D114" s="52"/>
      <c r="E114" s="52"/>
      <c r="F114" s="52"/>
      <c r="G114" s="52"/>
      <c r="H114" s="52"/>
      <c r="I114" s="52"/>
      <c r="J114" s="52"/>
      <c r="K114" s="52"/>
      <c r="L114" s="52"/>
      <c r="M114" s="52"/>
      <c r="N114" s="52"/>
      <c r="O114" s="52"/>
      <c r="P114" s="52"/>
      <c r="Q114" s="52"/>
      <c r="R114" s="52"/>
      <c r="S114" s="52"/>
    </row>
    <row r="115" spans="2:19" ht="20.100000000000001" customHeight="1" x14ac:dyDescent="0.25">
      <c r="B115" s="52"/>
      <c r="C115" s="52"/>
      <c r="D115" s="52"/>
      <c r="E115" s="52"/>
      <c r="F115" s="52"/>
      <c r="G115" s="52"/>
      <c r="H115" s="52"/>
      <c r="I115" s="610" t="s">
        <v>50</v>
      </c>
      <c r="J115" s="610"/>
      <c r="K115" s="610"/>
      <c r="L115" s="610"/>
      <c r="M115" s="52"/>
      <c r="N115" s="52"/>
      <c r="O115" s="52"/>
      <c r="P115" s="52"/>
      <c r="Q115" s="52"/>
      <c r="R115" s="52"/>
      <c r="S115" s="52"/>
    </row>
    <row r="116" spans="2:19" ht="20.100000000000001" customHeight="1" x14ac:dyDescent="0.25">
      <c r="B116" s="52"/>
      <c r="C116" s="52"/>
      <c r="D116" s="52"/>
      <c r="E116" s="52"/>
      <c r="F116" s="52"/>
      <c r="G116" s="52"/>
      <c r="H116" s="52"/>
      <c r="I116" s="610"/>
      <c r="J116" s="610"/>
      <c r="K116" s="610"/>
      <c r="L116" s="610"/>
      <c r="M116" s="52"/>
      <c r="N116" s="52"/>
      <c r="O116" s="52"/>
      <c r="P116" s="52"/>
      <c r="Q116" s="52"/>
      <c r="R116" s="52"/>
      <c r="S116" s="52"/>
    </row>
    <row r="117" spans="2:19" ht="20.100000000000001" customHeight="1" x14ac:dyDescent="0.25">
      <c r="B117" s="52"/>
      <c r="C117" s="52"/>
      <c r="D117" s="52"/>
      <c r="E117" s="52"/>
      <c r="F117" s="52"/>
      <c r="G117" s="52"/>
      <c r="H117" s="52"/>
      <c r="I117" s="52"/>
      <c r="J117" s="52"/>
      <c r="K117" s="52"/>
      <c r="L117" s="52"/>
      <c r="M117" s="52"/>
      <c r="N117" s="52"/>
      <c r="O117" s="52"/>
      <c r="P117" s="52"/>
      <c r="Q117" s="52"/>
      <c r="R117" s="52"/>
      <c r="S117" s="52"/>
    </row>
    <row r="118" spans="2:19" ht="20.100000000000001" customHeight="1" x14ac:dyDescent="0.25">
      <c r="B118" s="52"/>
      <c r="C118" s="181" t="s">
        <v>171</v>
      </c>
      <c r="D118" s="181"/>
      <c r="E118" s="181"/>
      <c r="F118" s="181"/>
      <c r="G118" s="181"/>
      <c r="H118" s="181"/>
      <c r="I118" s="181"/>
      <c r="J118" s="181"/>
      <c r="K118" s="181"/>
      <c r="L118" s="181"/>
      <c r="M118" s="181"/>
      <c r="N118" s="181"/>
      <c r="O118" s="181"/>
      <c r="P118" s="181"/>
      <c r="Q118" s="181"/>
      <c r="R118" s="181"/>
      <c r="S118" s="52"/>
    </row>
    <row r="119" spans="2:19" ht="20.100000000000001" customHeight="1" x14ac:dyDescent="0.25">
      <c r="B119" s="52"/>
      <c r="C119" s="616" t="s">
        <v>905</v>
      </c>
      <c r="D119" s="616"/>
      <c r="E119" s="616"/>
      <c r="F119" s="616"/>
      <c r="G119" s="616"/>
      <c r="H119" s="616"/>
      <c r="I119" s="616"/>
      <c r="J119" s="616"/>
      <c r="K119" s="616"/>
      <c r="L119" s="616"/>
      <c r="M119" s="616"/>
      <c r="N119" s="616"/>
      <c r="O119" s="150"/>
      <c r="P119" s="150"/>
      <c r="Q119" s="150"/>
      <c r="R119" s="150"/>
      <c r="S119" s="52"/>
    </row>
    <row r="120" spans="2:19" ht="20.100000000000001" customHeight="1" x14ac:dyDescent="0.25">
      <c r="B120" s="52"/>
      <c r="C120" s="616"/>
      <c r="D120" s="616"/>
      <c r="E120" s="616"/>
      <c r="F120" s="616"/>
      <c r="G120" s="616"/>
      <c r="H120" s="616"/>
      <c r="I120" s="616"/>
      <c r="J120" s="616"/>
      <c r="K120" s="616"/>
      <c r="L120" s="616"/>
      <c r="M120" s="616"/>
      <c r="N120" s="616"/>
      <c r="O120" s="150"/>
      <c r="P120" s="150"/>
      <c r="Q120" s="150"/>
      <c r="R120" s="150"/>
      <c r="S120" s="52"/>
    </row>
    <row r="121" spans="2:19" ht="20.100000000000001" customHeight="1" x14ac:dyDescent="0.25">
      <c r="B121" s="52"/>
      <c r="C121" s="616"/>
      <c r="D121" s="616"/>
      <c r="E121" s="616"/>
      <c r="F121" s="616"/>
      <c r="G121" s="616"/>
      <c r="H121" s="616"/>
      <c r="I121" s="616"/>
      <c r="J121" s="616"/>
      <c r="K121" s="616"/>
      <c r="L121" s="616"/>
      <c r="M121" s="616"/>
      <c r="N121" s="616"/>
      <c r="O121" s="150"/>
      <c r="P121" s="150"/>
      <c r="Q121" s="150"/>
      <c r="R121" s="150"/>
      <c r="S121" s="52"/>
    </row>
    <row r="122" spans="2:19" ht="20.100000000000001" customHeight="1" x14ac:dyDescent="0.25">
      <c r="B122" s="52"/>
      <c r="C122" s="52"/>
      <c r="D122" s="52"/>
      <c r="E122" s="52"/>
      <c r="F122" s="52"/>
      <c r="G122" s="52"/>
      <c r="H122" s="52"/>
      <c r="I122" s="52"/>
      <c r="J122" s="52"/>
      <c r="K122" s="52"/>
      <c r="L122" s="52"/>
      <c r="M122" s="52"/>
      <c r="N122" s="52"/>
      <c r="O122" s="52"/>
      <c r="P122" s="52"/>
      <c r="Q122" s="52"/>
      <c r="R122" s="52"/>
      <c r="S122" s="52"/>
    </row>
    <row r="123" spans="2:19" ht="20.100000000000001" customHeight="1" x14ac:dyDescent="0.25">
      <c r="B123" s="52"/>
      <c r="C123" s="162"/>
      <c r="D123" s="216" t="s">
        <v>416</v>
      </c>
      <c r="E123" s="146" t="s">
        <v>97</v>
      </c>
      <c r="F123" s="52"/>
      <c r="G123" s="52"/>
      <c r="H123" s="52"/>
      <c r="I123" s="52"/>
      <c r="J123" s="52"/>
      <c r="K123" s="52"/>
      <c r="L123" s="52"/>
      <c r="M123" s="52"/>
      <c r="N123" s="52"/>
      <c r="O123" s="52"/>
      <c r="P123" s="52"/>
      <c r="Q123" s="52"/>
      <c r="R123" s="52"/>
      <c r="S123" s="52"/>
    </row>
    <row r="124" spans="2:19" ht="20.100000000000001" customHeight="1" x14ac:dyDescent="0.25">
      <c r="B124" s="52"/>
      <c r="C124" s="176"/>
      <c r="D124" s="147" t="s">
        <v>42</v>
      </c>
      <c r="E124" s="146" t="s">
        <v>98</v>
      </c>
      <c r="F124" s="52"/>
      <c r="G124" s="52"/>
      <c r="H124" s="52"/>
      <c r="I124" s="52"/>
      <c r="J124" s="52"/>
      <c r="K124" s="52"/>
      <c r="L124" s="52"/>
      <c r="M124" s="52"/>
      <c r="N124" s="52"/>
      <c r="O124" s="52"/>
      <c r="P124" s="52"/>
      <c r="Q124" s="52"/>
      <c r="R124" s="52"/>
      <c r="S124" s="52"/>
    </row>
    <row r="125" spans="2:19" ht="20.100000000000001" customHeight="1" x14ac:dyDescent="0.25">
      <c r="B125" s="52"/>
      <c r="C125" s="153"/>
      <c r="D125" s="217" t="s">
        <v>525</v>
      </c>
      <c r="E125" s="146" t="s">
        <v>99</v>
      </c>
      <c r="F125" s="52"/>
      <c r="G125" s="52"/>
      <c r="H125" s="52"/>
      <c r="I125" s="52"/>
      <c r="J125" s="52"/>
      <c r="K125" s="52"/>
      <c r="L125" s="52"/>
      <c r="M125" s="52"/>
      <c r="N125" s="52"/>
      <c r="O125" s="52"/>
      <c r="P125" s="52"/>
      <c r="Q125" s="52"/>
      <c r="R125" s="52"/>
      <c r="S125" s="52"/>
    </row>
    <row r="126" spans="2:19" ht="20.100000000000001" customHeight="1" x14ac:dyDescent="0.25">
      <c r="B126" s="52"/>
      <c r="C126" s="218"/>
      <c r="D126" s="149" t="s">
        <v>102</v>
      </c>
      <c r="E126" s="146" t="s">
        <v>172</v>
      </c>
      <c r="F126" s="52"/>
      <c r="G126" s="52"/>
      <c r="H126" s="52"/>
      <c r="I126" s="52"/>
      <c r="J126" s="52"/>
      <c r="K126" s="52"/>
      <c r="L126" s="52"/>
      <c r="M126" s="52"/>
      <c r="N126" s="52"/>
      <c r="O126" s="52"/>
      <c r="P126" s="52"/>
      <c r="Q126" s="52"/>
      <c r="R126" s="52"/>
      <c r="S126" s="52"/>
    </row>
    <row r="127" spans="2:19" ht="20.100000000000001" customHeight="1" x14ac:dyDescent="0.25">
      <c r="B127" s="52"/>
      <c r="C127" s="52"/>
      <c r="D127" s="52"/>
      <c r="E127" s="52"/>
      <c r="F127" s="52"/>
      <c r="G127" s="52"/>
      <c r="H127" s="52"/>
      <c r="I127" s="52"/>
      <c r="J127" s="52"/>
      <c r="K127" s="52"/>
      <c r="L127" s="52"/>
      <c r="M127" s="52"/>
      <c r="N127" s="52"/>
      <c r="O127" s="52"/>
      <c r="P127" s="52"/>
      <c r="Q127" s="52"/>
      <c r="R127" s="52"/>
      <c r="S127" s="52"/>
    </row>
    <row r="128" spans="2:19" ht="20.100000000000001" customHeight="1" x14ac:dyDescent="0.25">
      <c r="B128" s="52"/>
      <c r="C128" s="52"/>
      <c r="D128" s="52"/>
      <c r="E128" s="52"/>
      <c r="F128" s="52"/>
      <c r="G128" s="52"/>
      <c r="H128" s="52"/>
      <c r="I128" s="610" t="s">
        <v>50</v>
      </c>
      <c r="J128" s="610"/>
      <c r="K128" s="610"/>
      <c r="L128" s="610"/>
      <c r="M128" s="52"/>
      <c r="N128" s="52"/>
      <c r="O128" s="52"/>
      <c r="P128" s="52"/>
      <c r="Q128" s="52"/>
      <c r="R128" s="52"/>
      <c r="S128" s="52"/>
    </row>
    <row r="129" spans="2:20" ht="20.100000000000001" customHeight="1" x14ac:dyDescent="0.25">
      <c r="B129" s="52"/>
      <c r="C129" s="52"/>
      <c r="D129" s="52"/>
      <c r="E129" s="52"/>
      <c r="F129" s="52"/>
      <c r="G129" s="52"/>
      <c r="H129" s="52"/>
      <c r="I129" s="610"/>
      <c r="J129" s="610"/>
      <c r="K129" s="610"/>
      <c r="L129" s="610"/>
      <c r="M129" s="52"/>
      <c r="N129" s="52"/>
      <c r="O129" s="52"/>
      <c r="P129" s="52"/>
      <c r="Q129" s="52"/>
      <c r="R129" s="52"/>
      <c r="S129" s="52"/>
    </row>
    <row r="130" spans="2:20" ht="20.100000000000001" customHeight="1" x14ac:dyDescent="0.25">
      <c r="B130" s="52"/>
      <c r="C130" s="52"/>
      <c r="D130" s="52"/>
      <c r="E130" s="52"/>
      <c r="F130" s="52"/>
      <c r="G130" s="52"/>
      <c r="H130" s="52"/>
      <c r="I130" s="52"/>
      <c r="J130" s="52"/>
      <c r="K130" s="52"/>
      <c r="L130" s="52"/>
      <c r="M130" s="52"/>
      <c r="N130" s="52"/>
      <c r="O130" s="52"/>
      <c r="P130" s="52"/>
      <c r="Q130" s="52"/>
      <c r="R130" s="52"/>
      <c r="S130" s="52"/>
    </row>
    <row r="131" spans="2:20" ht="20.100000000000001" customHeight="1" x14ac:dyDescent="0.25">
      <c r="B131" s="52"/>
      <c r="C131" s="181" t="s">
        <v>173</v>
      </c>
      <c r="D131" s="181"/>
      <c r="E131" s="181"/>
      <c r="F131" s="181"/>
      <c r="G131" s="181"/>
      <c r="H131" s="181"/>
      <c r="I131" s="181"/>
      <c r="J131" s="181"/>
      <c r="K131" s="181"/>
      <c r="L131" s="181"/>
      <c r="M131" s="181"/>
      <c r="N131" s="181"/>
      <c r="O131" s="181"/>
      <c r="P131" s="181"/>
      <c r="Q131" s="181"/>
      <c r="R131" s="181"/>
      <c r="S131" s="52"/>
    </row>
    <row r="132" spans="2:20" ht="20.100000000000001" customHeight="1" x14ac:dyDescent="0.25">
      <c r="B132" s="52"/>
      <c r="C132" s="616" t="s">
        <v>174</v>
      </c>
      <c r="D132" s="616"/>
      <c r="E132" s="616"/>
      <c r="F132" s="616"/>
      <c r="G132" s="616"/>
      <c r="H132" s="616"/>
      <c r="I132" s="616"/>
      <c r="J132" s="616"/>
      <c r="K132" s="616"/>
      <c r="L132" s="616"/>
      <c r="M132" s="616"/>
      <c r="N132" s="616"/>
      <c r="O132" s="182"/>
      <c r="P132" s="182"/>
      <c r="Q132" s="182"/>
      <c r="R132" s="182"/>
      <c r="S132" s="52"/>
    </row>
    <row r="133" spans="2:20" ht="20.100000000000001" customHeight="1" x14ac:dyDescent="0.25">
      <c r="B133" s="52"/>
      <c r="C133" s="616"/>
      <c r="D133" s="616"/>
      <c r="E133" s="616"/>
      <c r="F133" s="616"/>
      <c r="G133" s="616"/>
      <c r="H133" s="616"/>
      <c r="I133" s="616"/>
      <c r="J133" s="616"/>
      <c r="K133" s="616"/>
      <c r="L133" s="616"/>
      <c r="M133" s="616"/>
      <c r="N133" s="616"/>
      <c r="O133" s="182"/>
      <c r="P133" s="182"/>
      <c r="Q133" s="182"/>
      <c r="R133" s="182"/>
      <c r="S133" s="52"/>
    </row>
    <row r="134" spans="2:20" ht="20.100000000000001" customHeight="1" x14ac:dyDescent="0.25">
      <c r="B134" s="52"/>
      <c r="C134" s="52"/>
      <c r="D134" s="52"/>
      <c r="E134" s="52"/>
      <c r="F134" s="52"/>
      <c r="G134" s="52"/>
      <c r="H134" s="52"/>
      <c r="I134" s="52"/>
      <c r="J134" s="52"/>
      <c r="K134" s="52"/>
      <c r="L134" s="52"/>
      <c r="M134" s="52"/>
      <c r="N134" s="52"/>
      <c r="O134" s="619" t="s">
        <v>353</v>
      </c>
      <c r="P134" s="619"/>
      <c r="Q134" s="619"/>
      <c r="R134" s="144" t="e" vm="14">
        <v>#VALUE!</v>
      </c>
      <c r="S134" s="52"/>
    </row>
    <row r="135" spans="2:20" ht="20.100000000000001" customHeight="1" x14ac:dyDescent="0.25">
      <c r="B135" s="52"/>
      <c r="C135" s="162"/>
      <c r="D135" s="216" t="s">
        <v>416</v>
      </c>
      <c r="E135" s="146" t="s">
        <v>97</v>
      </c>
      <c r="F135" s="52"/>
      <c r="G135" s="52"/>
      <c r="H135" s="52"/>
      <c r="I135" s="52"/>
      <c r="J135" s="52"/>
      <c r="K135" s="52"/>
      <c r="L135" s="52"/>
      <c r="M135" s="52"/>
      <c r="N135" s="52"/>
      <c r="O135" s="52"/>
      <c r="P135" s="52"/>
      <c r="Q135" s="52"/>
      <c r="R135" s="52"/>
      <c r="S135" s="52"/>
    </row>
    <row r="136" spans="2:20" ht="20.100000000000001" customHeight="1" x14ac:dyDescent="0.3">
      <c r="B136" s="52"/>
      <c r="C136" s="176"/>
      <c r="D136" s="147" t="s">
        <v>42</v>
      </c>
      <c r="E136" s="146" t="s">
        <v>98</v>
      </c>
      <c r="F136" s="52"/>
      <c r="G136" s="52"/>
      <c r="H136" s="52"/>
      <c r="I136" s="52"/>
      <c r="J136" s="52"/>
      <c r="K136" s="52"/>
      <c r="L136" s="52"/>
      <c r="M136" s="52"/>
      <c r="N136" s="219"/>
      <c r="O136" s="219"/>
      <c r="P136" s="219"/>
      <c r="Q136" s="219"/>
      <c r="R136" s="219"/>
      <c r="S136" s="52"/>
    </row>
    <row r="137" spans="2:20" ht="20.100000000000001" customHeight="1" x14ac:dyDescent="0.25">
      <c r="B137" s="52"/>
      <c r="C137" s="153"/>
      <c r="D137" s="217" t="s">
        <v>525</v>
      </c>
      <c r="E137" s="146" t="s">
        <v>99</v>
      </c>
      <c r="F137" s="52"/>
      <c r="G137" s="52"/>
      <c r="H137" s="52"/>
      <c r="I137" s="52"/>
      <c r="J137" s="52"/>
      <c r="K137" s="52"/>
      <c r="L137" s="52"/>
      <c r="M137" s="52"/>
      <c r="N137" s="52"/>
      <c r="O137" s="52"/>
      <c r="P137" s="52"/>
      <c r="Q137" s="52"/>
      <c r="R137" s="52"/>
      <c r="S137" s="52"/>
    </row>
    <row r="138" spans="2:20" ht="20.100000000000001" customHeight="1" x14ac:dyDescent="0.25">
      <c r="B138" s="52"/>
      <c r="C138" s="218"/>
      <c r="D138" s="149" t="s">
        <v>102</v>
      </c>
      <c r="E138" s="146" t="s">
        <v>172</v>
      </c>
      <c r="F138" s="52"/>
      <c r="G138" s="52"/>
      <c r="H138" s="52"/>
      <c r="I138" s="52"/>
      <c r="J138" s="52"/>
      <c r="K138" s="52"/>
      <c r="L138" s="52"/>
      <c r="M138" s="52"/>
      <c r="N138" s="52"/>
      <c r="O138" s="52"/>
      <c r="P138" s="52"/>
      <c r="Q138" s="52"/>
      <c r="R138" s="52"/>
      <c r="S138" s="52"/>
    </row>
    <row r="139" spans="2:20" ht="20.100000000000001" customHeight="1" x14ac:dyDescent="0.25">
      <c r="B139" s="52"/>
      <c r="C139" s="52"/>
      <c r="D139" s="52"/>
      <c r="E139" s="52"/>
      <c r="F139" s="52"/>
      <c r="G139" s="52"/>
      <c r="H139" s="52"/>
      <c r="I139" s="52"/>
      <c r="J139" s="52"/>
      <c r="K139" s="52"/>
      <c r="L139" s="52"/>
      <c r="M139" s="52"/>
      <c r="N139" s="52"/>
      <c r="O139" s="52"/>
      <c r="P139" s="52"/>
      <c r="Q139" s="52"/>
      <c r="R139" s="52"/>
      <c r="S139" s="52"/>
      <c r="T139" s="231"/>
    </row>
    <row r="140" spans="2:20" ht="20.100000000000001" customHeight="1" x14ac:dyDescent="0.3">
      <c r="B140" s="52"/>
      <c r="C140" s="52"/>
      <c r="D140" s="52"/>
      <c r="E140" s="52"/>
      <c r="F140" s="52"/>
      <c r="G140" s="52"/>
      <c r="H140" s="52"/>
      <c r="I140" s="610" t="s">
        <v>50</v>
      </c>
      <c r="J140" s="610"/>
      <c r="K140" s="610"/>
      <c r="L140" s="610"/>
      <c r="M140" s="52"/>
      <c r="N140" s="52"/>
      <c r="O140" s="52"/>
      <c r="P140" s="52"/>
      <c r="Q140" s="52"/>
      <c r="R140" s="52"/>
      <c r="S140" s="52"/>
      <c r="T140" s="232"/>
    </row>
    <row r="141" spans="2:20" ht="20.100000000000001" customHeight="1" x14ac:dyDescent="0.25">
      <c r="B141" s="52"/>
      <c r="C141" s="52"/>
      <c r="D141" s="52"/>
      <c r="E141" s="52"/>
      <c r="F141" s="52"/>
      <c r="G141" s="52"/>
      <c r="H141" s="52"/>
      <c r="I141" s="610"/>
      <c r="J141" s="610"/>
      <c r="K141" s="610"/>
      <c r="L141" s="610"/>
      <c r="M141" s="52"/>
      <c r="N141" s="52"/>
      <c r="O141" s="52"/>
      <c r="P141" s="52"/>
      <c r="Q141" s="52"/>
      <c r="R141" s="52"/>
      <c r="S141" s="52"/>
      <c r="T141" s="231"/>
    </row>
    <row r="142" spans="2:20" ht="20.100000000000001" customHeight="1" x14ac:dyDescent="0.25">
      <c r="B142" s="52"/>
      <c r="C142" s="52"/>
      <c r="D142" s="52"/>
      <c r="E142" s="52"/>
      <c r="F142" s="52"/>
      <c r="G142" s="52"/>
      <c r="H142" s="52"/>
      <c r="I142" s="52"/>
      <c r="J142" s="52"/>
      <c r="K142" s="52"/>
      <c r="L142" s="52"/>
      <c r="M142" s="52"/>
      <c r="N142" s="52"/>
      <c r="O142" s="52"/>
      <c r="P142" s="52"/>
      <c r="Q142" s="52"/>
      <c r="R142" s="52"/>
      <c r="S142" s="52"/>
    </row>
    <row r="143" spans="2:20" ht="20.100000000000001" customHeight="1" x14ac:dyDescent="0.25">
      <c r="B143" s="52"/>
      <c r="C143" s="181" t="s">
        <v>175</v>
      </c>
      <c r="D143" s="181"/>
      <c r="E143" s="181"/>
      <c r="F143" s="181"/>
      <c r="G143" s="181"/>
      <c r="H143" s="181"/>
      <c r="I143" s="181"/>
      <c r="J143" s="181"/>
      <c r="K143" s="181"/>
      <c r="L143" s="181"/>
      <c r="M143" s="181"/>
      <c r="N143" s="181"/>
      <c r="O143" s="181"/>
      <c r="P143" s="181"/>
      <c r="Q143" s="181"/>
      <c r="R143" s="181"/>
      <c r="S143" s="52"/>
    </row>
    <row r="144" spans="2:20" ht="20.100000000000001" customHeight="1" x14ac:dyDescent="0.25">
      <c r="B144" s="52"/>
      <c r="C144" s="616" t="s">
        <v>940</v>
      </c>
      <c r="D144" s="616"/>
      <c r="E144" s="616"/>
      <c r="F144" s="616"/>
      <c r="G144" s="616"/>
      <c r="H144" s="616"/>
      <c r="I144" s="616"/>
      <c r="J144" s="616"/>
      <c r="K144" s="616"/>
      <c r="L144" s="616"/>
      <c r="M144" s="616"/>
      <c r="N144" s="616"/>
      <c r="O144" s="182"/>
      <c r="P144" s="182"/>
      <c r="Q144" s="182"/>
      <c r="R144" s="182"/>
      <c r="S144" s="52"/>
    </row>
    <row r="145" spans="2:19" ht="20.100000000000001" customHeight="1" x14ac:dyDescent="0.25">
      <c r="B145" s="52"/>
      <c r="C145" s="616"/>
      <c r="D145" s="616"/>
      <c r="E145" s="616"/>
      <c r="F145" s="616"/>
      <c r="G145" s="616"/>
      <c r="H145" s="616"/>
      <c r="I145" s="616"/>
      <c r="J145" s="616"/>
      <c r="K145" s="616"/>
      <c r="L145" s="616"/>
      <c r="M145" s="616"/>
      <c r="N145" s="616"/>
      <c r="O145" s="182"/>
      <c r="P145" s="182"/>
      <c r="Q145" s="182"/>
      <c r="R145" s="182"/>
      <c r="S145" s="52"/>
    </row>
    <row r="146" spans="2:19" ht="20.100000000000001" customHeight="1" x14ac:dyDescent="0.25">
      <c r="B146" s="52"/>
      <c r="C146" s="616"/>
      <c r="D146" s="616"/>
      <c r="E146" s="616"/>
      <c r="F146" s="616"/>
      <c r="G146" s="616"/>
      <c r="H146" s="616"/>
      <c r="I146" s="616"/>
      <c r="J146" s="616"/>
      <c r="K146" s="616"/>
      <c r="L146" s="616"/>
      <c r="M146" s="616"/>
      <c r="N146" s="616"/>
      <c r="O146" s="182"/>
      <c r="P146" s="182"/>
      <c r="Q146" s="182"/>
      <c r="R146" s="182"/>
      <c r="S146" s="52"/>
    </row>
    <row r="147" spans="2:19" ht="20.100000000000001" customHeight="1" x14ac:dyDescent="0.25">
      <c r="B147" s="52"/>
      <c r="C147" s="616"/>
      <c r="D147" s="616"/>
      <c r="E147" s="616"/>
      <c r="F147" s="616"/>
      <c r="G147" s="616"/>
      <c r="H147" s="616"/>
      <c r="I147" s="616"/>
      <c r="J147" s="616"/>
      <c r="K147" s="616"/>
      <c r="L147" s="616"/>
      <c r="M147" s="616"/>
      <c r="N147" s="616"/>
      <c r="O147" s="182"/>
      <c r="P147" s="182"/>
      <c r="Q147" s="182"/>
      <c r="R147" s="182"/>
      <c r="S147" s="52"/>
    </row>
    <row r="148" spans="2:19" ht="20.100000000000001" customHeight="1" x14ac:dyDescent="0.25">
      <c r="B148" s="52"/>
      <c r="C148" s="52"/>
      <c r="D148" s="52"/>
      <c r="E148" s="52"/>
      <c r="F148" s="52"/>
      <c r="G148" s="52"/>
      <c r="H148" s="52"/>
      <c r="I148" s="52"/>
      <c r="J148" s="52"/>
      <c r="K148" s="52"/>
      <c r="L148" s="52"/>
      <c r="M148" s="52"/>
      <c r="N148" s="233"/>
      <c r="O148" s="617" t="s">
        <v>936</v>
      </c>
      <c r="P148" s="617"/>
      <c r="Q148" s="617"/>
      <c r="R148" s="117" t="e" vm="13">
        <v>#VALUE!</v>
      </c>
      <c r="S148" s="52"/>
    </row>
    <row r="149" spans="2:19" ht="20.100000000000001" customHeight="1" x14ac:dyDescent="0.25">
      <c r="B149" s="52"/>
      <c r="C149" s="162"/>
      <c r="D149" s="216" t="s">
        <v>416</v>
      </c>
      <c r="E149" s="146" t="s">
        <v>97</v>
      </c>
      <c r="F149" s="52"/>
      <c r="G149" s="52"/>
      <c r="H149" s="52"/>
      <c r="I149" s="52"/>
      <c r="J149" s="52"/>
      <c r="K149" s="52"/>
      <c r="L149" s="52"/>
      <c r="M149" s="52"/>
      <c r="N149" s="52"/>
      <c r="O149" s="52"/>
      <c r="P149" s="52"/>
      <c r="Q149" s="52"/>
      <c r="R149" s="52"/>
      <c r="S149" s="52"/>
    </row>
    <row r="150" spans="2:19" ht="20.100000000000001" customHeight="1" x14ac:dyDescent="0.25">
      <c r="B150" s="52"/>
      <c r="C150" s="176"/>
      <c r="D150" s="147" t="s">
        <v>42</v>
      </c>
      <c r="E150" s="146" t="s">
        <v>98</v>
      </c>
      <c r="F150" s="52"/>
      <c r="G150" s="52"/>
      <c r="H150" s="52"/>
      <c r="I150" s="52"/>
      <c r="J150" s="52"/>
      <c r="K150" s="52"/>
      <c r="L150" s="52"/>
      <c r="M150" s="52"/>
      <c r="N150" s="233"/>
      <c r="O150" s="619" t="s">
        <v>353</v>
      </c>
      <c r="P150" s="619"/>
      <c r="Q150" s="619"/>
      <c r="R150" s="144" t="e" vm="14">
        <v>#VALUE!</v>
      </c>
      <c r="S150" s="52"/>
    </row>
    <row r="151" spans="2:19" ht="20.100000000000001" customHeight="1" x14ac:dyDescent="0.25">
      <c r="B151" s="52"/>
      <c r="C151" s="153"/>
      <c r="D151" s="217" t="s">
        <v>525</v>
      </c>
      <c r="E151" s="146" t="s">
        <v>176</v>
      </c>
      <c r="F151" s="52"/>
      <c r="G151" s="52"/>
      <c r="H151" s="52"/>
      <c r="I151" s="52"/>
      <c r="J151" s="52"/>
      <c r="K151" s="52"/>
      <c r="L151" s="52"/>
      <c r="M151" s="52"/>
      <c r="N151" s="52"/>
      <c r="O151" s="52"/>
      <c r="P151" s="52"/>
      <c r="Q151" s="52"/>
      <c r="R151" s="52"/>
      <c r="S151" s="52"/>
    </row>
    <row r="152" spans="2:19" ht="20.100000000000001" customHeight="1" x14ac:dyDescent="0.25">
      <c r="B152" s="52"/>
      <c r="C152" s="218"/>
      <c r="D152" s="149" t="s">
        <v>102</v>
      </c>
      <c r="E152" s="146" t="s">
        <v>172</v>
      </c>
      <c r="F152" s="52"/>
      <c r="G152" s="52"/>
      <c r="H152" s="52"/>
      <c r="I152" s="52"/>
      <c r="J152" s="52"/>
      <c r="K152" s="52"/>
      <c r="L152" s="52"/>
      <c r="M152" s="52"/>
      <c r="N152" s="52"/>
      <c r="O152" s="619" t="s">
        <v>936</v>
      </c>
      <c r="P152" s="619"/>
      <c r="Q152" s="619"/>
      <c r="R152" s="144" t="e" vm="14">
        <v>#VALUE!</v>
      </c>
      <c r="S152" s="52"/>
    </row>
    <row r="153" spans="2:19" ht="20.100000000000001" customHeight="1" x14ac:dyDescent="0.25">
      <c r="B153" s="52"/>
      <c r="C153" s="52"/>
      <c r="D153" s="52"/>
      <c r="E153" s="52"/>
      <c r="F153" s="52"/>
      <c r="G153" s="52"/>
      <c r="H153" s="52"/>
      <c r="I153" s="52"/>
      <c r="J153" s="52"/>
      <c r="K153" s="52"/>
      <c r="L153" s="52"/>
      <c r="M153" s="52"/>
      <c r="N153" s="52"/>
      <c r="O153" s="52"/>
      <c r="P153" s="52"/>
      <c r="Q153" s="52"/>
      <c r="R153" s="52"/>
      <c r="S153" s="52"/>
    </row>
    <row r="154" spans="2:19" ht="20.100000000000001" customHeight="1" x14ac:dyDescent="0.25">
      <c r="B154" s="52"/>
      <c r="C154" s="52"/>
      <c r="D154" s="52"/>
      <c r="E154" s="52"/>
      <c r="F154" s="52"/>
      <c r="G154" s="52"/>
      <c r="H154" s="52"/>
      <c r="I154" s="610" t="s">
        <v>50</v>
      </c>
      <c r="J154" s="610"/>
      <c r="K154" s="610"/>
      <c r="L154" s="610"/>
      <c r="M154" s="52"/>
      <c r="N154" s="52"/>
      <c r="O154" s="52"/>
      <c r="P154" s="52"/>
      <c r="Q154" s="52"/>
      <c r="R154" s="52"/>
      <c r="S154" s="52"/>
    </row>
    <row r="155" spans="2:19" ht="20.100000000000001" customHeight="1" x14ac:dyDescent="0.25">
      <c r="B155" s="52"/>
      <c r="C155" s="52"/>
      <c r="D155" s="52"/>
      <c r="E155" s="52"/>
      <c r="F155" s="52"/>
      <c r="G155" s="52"/>
      <c r="H155" s="52"/>
      <c r="I155" s="610"/>
      <c r="J155" s="610"/>
      <c r="K155" s="610"/>
      <c r="L155" s="610"/>
      <c r="M155" s="52"/>
      <c r="N155" s="52"/>
      <c r="O155" s="52"/>
      <c r="P155" s="52"/>
      <c r="Q155" s="52"/>
      <c r="R155" s="52"/>
      <c r="S155" s="52"/>
    </row>
    <row r="156" spans="2:19" ht="20.100000000000001" customHeight="1" x14ac:dyDescent="0.25">
      <c r="B156" s="52"/>
      <c r="C156" s="52"/>
      <c r="D156" s="52"/>
      <c r="E156" s="52"/>
      <c r="F156" s="52"/>
      <c r="G156" s="52"/>
      <c r="H156" s="52"/>
      <c r="I156" s="52"/>
      <c r="J156" s="52"/>
      <c r="K156" s="52"/>
      <c r="L156" s="52"/>
      <c r="M156" s="52"/>
      <c r="N156" s="52"/>
      <c r="O156" s="52"/>
      <c r="P156" s="52"/>
      <c r="Q156" s="52"/>
      <c r="R156" s="52"/>
      <c r="S156" s="52"/>
    </row>
    <row r="157" spans="2:19" ht="20.100000000000001" customHeight="1" x14ac:dyDescent="0.25">
      <c r="B157" s="52"/>
      <c r="C157" s="181" t="s">
        <v>177</v>
      </c>
      <c r="D157" s="181"/>
      <c r="E157" s="181"/>
      <c r="F157" s="181"/>
      <c r="G157" s="181"/>
      <c r="H157" s="181"/>
      <c r="I157" s="181"/>
      <c r="J157" s="181"/>
      <c r="K157" s="181"/>
      <c r="L157" s="181"/>
      <c r="M157" s="181"/>
      <c r="N157" s="181"/>
      <c r="O157" s="181"/>
      <c r="P157" s="181"/>
      <c r="Q157" s="181"/>
      <c r="R157" s="181"/>
      <c r="S157" s="52"/>
    </row>
    <row r="158" spans="2:19" ht="20.100000000000001" customHeight="1" x14ac:dyDescent="0.25">
      <c r="B158" s="52"/>
      <c r="C158" s="616" t="s">
        <v>178</v>
      </c>
      <c r="D158" s="616"/>
      <c r="E158" s="616"/>
      <c r="F158" s="616"/>
      <c r="G158" s="616"/>
      <c r="H158" s="616"/>
      <c r="I158" s="616"/>
      <c r="J158" s="616"/>
      <c r="K158" s="616"/>
      <c r="L158" s="616"/>
      <c r="M158" s="616"/>
      <c r="N158" s="616"/>
      <c r="O158" s="222"/>
      <c r="P158" s="222"/>
      <c r="Q158" s="222"/>
      <c r="R158" s="222"/>
      <c r="S158" s="52"/>
    </row>
    <row r="159" spans="2:19" ht="20.100000000000001" customHeight="1" x14ac:dyDescent="0.25">
      <c r="B159" s="52"/>
      <c r="C159" s="616"/>
      <c r="D159" s="616"/>
      <c r="E159" s="616"/>
      <c r="F159" s="616"/>
      <c r="G159" s="616"/>
      <c r="H159" s="616"/>
      <c r="I159" s="616"/>
      <c r="J159" s="616"/>
      <c r="K159" s="616"/>
      <c r="L159" s="616"/>
      <c r="M159" s="616"/>
      <c r="N159" s="616"/>
      <c r="O159" s="222"/>
      <c r="P159" s="222"/>
      <c r="Q159" s="222"/>
      <c r="R159" s="222"/>
      <c r="S159" s="52"/>
    </row>
    <row r="160" spans="2:19" ht="20.100000000000001" customHeight="1" x14ac:dyDescent="0.25">
      <c r="B160" s="52"/>
      <c r="C160" s="52"/>
      <c r="D160" s="52"/>
      <c r="E160" s="52"/>
      <c r="F160" s="52"/>
      <c r="G160" s="52"/>
      <c r="H160" s="52"/>
      <c r="I160" s="52"/>
      <c r="J160" s="52"/>
      <c r="K160" s="52"/>
      <c r="L160" s="52"/>
      <c r="M160" s="52"/>
      <c r="N160" s="52"/>
      <c r="O160" s="52"/>
      <c r="P160" s="52"/>
      <c r="Q160" s="52"/>
      <c r="R160" s="52"/>
      <c r="S160" s="52"/>
    </row>
    <row r="161" spans="2:19" ht="20.100000000000001" customHeight="1" x14ac:dyDescent="0.25">
      <c r="B161" s="52"/>
      <c r="C161" s="162"/>
      <c r="D161" s="216" t="s">
        <v>416</v>
      </c>
      <c r="E161" s="146" t="s">
        <v>97</v>
      </c>
      <c r="F161" s="52"/>
      <c r="G161" s="52"/>
      <c r="H161" s="52"/>
      <c r="I161" s="52"/>
      <c r="J161" s="52"/>
      <c r="K161" s="52"/>
      <c r="L161" s="52"/>
      <c r="M161" s="52"/>
      <c r="N161" s="52"/>
      <c r="O161" s="52"/>
      <c r="P161" s="52"/>
      <c r="Q161" s="52"/>
      <c r="R161" s="52"/>
      <c r="S161" s="52"/>
    </row>
    <row r="162" spans="2:19" ht="20.100000000000001" customHeight="1" x14ac:dyDescent="0.25">
      <c r="B162" s="52"/>
      <c r="C162" s="176"/>
      <c r="D162" s="147" t="s">
        <v>42</v>
      </c>
      <c r="E162" s="146" t="s">
        <v>98</v>
      </c>
      <c r="F162" s="52"/>
      <c r="G162" s="52"/>
      <c r="H162" s="52"/>
      <c r="I162" s="52"/>
      <c r="J162" s="52"/>
      <c r="K162" s="52"/>
      <c r="L162" s="52"/>
      <c r="M162" s="52"/>
      <c r="N162" s="52"/>
      <c r="O162" s="52"/>
      <c r="P162" s="52"/>
      <c r="Q162" s="52"/>
      <c r="R162" s="52"/>
      <c r="S162" s="52"/>
    </row>
    <row r="163" spans="2:19" ht="20.100000000000001" customHeight="1" x14ac:dyDescent="0.25">
      <c r="B163" s="52"/>
      <c r="C163" s="153"/>
      <c r="D163" s="217" t="s">
        <v>525</v>
      </c>
      <c r="E163" s="146" t="s">
        <v>99</v>
      </c>
      <c r="F163" s="52"/>
      <c r="G163" s="52"/>
      <c r="H163" s="52"/>
      <c r="I163" s="52"/>
      <c r="J163" s="52"/>
      <c r="K163" s="52"/>
      <c r="L163" s="52"/>
      <c r="M163" s="52"/>
      <c r="N163" s="52"/>
      <c r="O163" s="52"/>
      <c r="P163" s="52"/>
      <c r="Q163" s="52"/>
      <c r="R163" s="52"/>
      <c r="S163" s="52"/>
    </row>
    <row r="164" spans="2:19" ht="20.100000000000001" customHeight="1" x14ac:dyDescent="0.25">
      <c r="B164" s="52"/>
      <c r="C164" s="218"/>
      <c r="D164" s="149" t="s">
        <v>102</v>
      </c>
      <c r="E164" s="146" t="s">
        <v>172</v>
      </c>
      <c r="F164" s="52"/>
      <c r="G164" s="52"/>
      <c r="H164" s="52"/>
      <c r="I164" s="52"/>
      <c r="J164" s="52"/>
      <c r="K164" s="52"/>
      <c r="L164" s="52"/>
      <c r="M164" s="52"/>
      <c r="N164" s="52"/>
      <c r="O164" s="52"/>
      <c r="P164" s="52"/>
      <c r="Q164" s="52"/>
      <c r="R164" s="52"/>
      <c r="S164" s="52"/>
    </row>
    <row r="165" spans="2:19" ht="20.100000000000001" customHeight="1" x14ac:dyDescent="0.25">
      <c r="B165" s="52"/>
      <c r="C165" s="52"/>
      <c r="D165" s="52"/>
      <c r="E165" s="52"/>
      <c r="F165" s="52"/>
      <c r="G165" s="52"/>
      <c r="H165" s="52"/>
      <c r="I165" s="52"/>
      <c r="J165" s="52"/>
      <c r="K165" s="52"/>
      <c r="L165" s="52"/>
      <c r="M165" s="52"/>
      <c r="N165" s="52"/>
      <c r="O165" s="52"/>
      <c r="P165" s="52"/>
      <c r="Q165" s="52"/>
      <c r="R165" s="52"/>
      <c r="S165" s="52"/>
    </row>
    <row r="166" spans="2:19" ht="20.100000000000001" customHeight="1" x14ac:dyDescent="0.25">
      <c r="B166" s="52"/>
      <c r="C166" s="52"/>
      <c r="D166" s="52"/>
      <c r="E166" s="52"/>
      <c r="F166" s="52"/>
      <c r="G166" s="52"/>
      <c r="H166" s="52"/>
      <c r="I166" s="610" t="s">
        <v>50</v>
      </c>
      <c r="J166" s="610"/>
      <c r="K166" s="610"/>
      <c r="L166" s="610"/>
      <c r="M166" s="52"/>
      <c r="N166" s="52"/>
      <c r="O166" s="52"/>
      <c r="P166" s="52"/>
      <c r="Q166" s="52"/>
      <c r="R166" s="52"/>
      <c r="S166" s="52"/>
    </row>
    <row r="167" spans="2:19" ht="20.100000000000001" customHeight="1" x14ac:dyDescent="0.25">
      <c r="B167" s="52"/>
      <c r="C167" s="52"/>
      <c r="D167" s="52"/>
      <c r="E167" s="52"/>
      <c r="F167" s="52"/>
      <c r="G167" s="52"/>
      <c r="H167" s="52"/>
      <c r="I167" s="610"/>
      <c r="J167" s="610"/>
      <c r="K167" s="610"/>
      <c r="L167" s="610"/>
      <c r="M167" s="52"/>
      <c r="N167" s="52"/>
      <c r="O167" s="52"/>
      <c r="P167" s="52"/>
      <c r="Q167" s="52"/>
      <c r="R167" s="52"/>
      <c r="S167" s="52"/>
    </row>
    <row r="168" spans="2:19" ht="20.100000000000001" customHeight="1" x14ac:dyDescent="0.25">
      <c r="B168" s="52"/>
      <c r="C168" s="52"/>
      <c r="D168" s="52"/>
      <c r="E168" s="52"/>
      <c r="F168" s="52"/>
      <c r="G168" s="52"/>
      <c r="H168" s="52"/>
      <c r="I168" s="52"/>
      <c r="J168" s="52"/>
      <c r="K168" s="52"/>
      <c r="L168" s="52"/>
      <c r="M168" s="52"/>
      <c r="N168" s="52"/>
      <c r="O168" s="52"/>
      <c r="P168" s="52"/>
      <c r="Q168" s="52"/>
      <c r="R168" s="52"/>
      <c r="S168" s="52"/>
    </row>
    <row r="169" spans="2:19" ht="20.100000000000001" customHeight="1" x14ac:dyDescent="0.25">
      <c r="B169" s="52"/>
      <c r="C169" s="181" t="s">
        <v>179</v>
      </c>
      <c r="D169" s="181"/>
      <c r="E169" s="181"/>
      <c r="F169" s="181"/>
      <c r="G169" s="181"/>
      <c r="H169" s="181"/>
      <c r="I169" s="181"/>
      <c r="J169" s="181"/>
      <c r="K169" s="181"/>
      <c r="L169" s="181"/>
      <c r="M169" s="181"/>
      <c r="N169" s="181"/>
      <c r="O169" s="181"/>
      <c r="P169" s="181"/>
      <c r="Q169" s="181"/>
      <c r="R169" s="181"/>
      <c r="S169" s="52"/>
    </row>
    <row r="170" spans="2:19" ht="20.100000000000001" customHeight="1" x14ac:dyDescent="0.25">
      <c r="B170" s="52"/>
      <c r="C170" s="616" t="s">
        <v>855</v>
      </c>
      <c r="D170" s="616"/>
      <c r="E170" s="616"/>
      <c r="F170" s="616"/>
      <c r="G170" s="616"/>
      <c r="H170" s="616"/>
      <c r="I170" s="616"/>
      <c r="J170" s="616"/>
      <c r="K170" s="616"/>
      <c r="L170" s="616"/>
      <c r="M170" s="616"/>
      <c r="N170" s="616"/>
      <c r="O170" s="182"/>
      <c r="P170" s="182"/>
      <c r="Q170" s="182"/>
      <c r="R170" s="182"/>
      <c r="S170" s="52"/>
    </row>
    <row r="171" spans="2:19" ht="20.100000000000001" customHeight="1" x14ac:dyDescent="0.25">
      <c r="B171" s="52"/>
      <c r="C171" s="616"/>
      <c r="D171" s="616"/>
      <c r="E171" s="616"/>
      <c r="F171" s="616"/>
      <c r="G171" s="616"/>
      <c r="H171" s="616"/>
      <c r="I171" s="616"/>
      <c r="J171" s="616"/>
      <c r="K171" s="616"/>
      <c r="L171" s="616"/>
      <c r="M171" s="616"/>
      <c r="N171" s="616"/>
      <c r="O171" s="182"/>
      <c r="P171" s="182"/>
      <c r="Q171" s="182"/>
      <c r="R171" s="182"/>
      <c r="S171" s="52"/>
    </row>
    <row r="172" spans="2:19" ht="20.100000000000001" customHeight="1" x14ac:dyDescent="0.25">
      <c r="B172" s="52"/>
      <c r="C172" s="52"/>
      <c r="D172" s="52"/>
      <c r="E172" s="52"/>
      <c r="F172" s="52"/>
      <c r="G172" s="52"/>
      <c r="H172" s="52"/>
      <c r="I172" s="52"/>
      <c r="J172" s="52"/>
      <c r="K172" s="52"/>
      <c r="L172" s="52"/>
      <c r="M172" s="52"/>
      <c r="N172" s="619" t="s">
        <v>524</v>
      </c>
      <c r="O172" s="619"/>
      <c r="P172" s="619"/>
      <c r="Q172" s="619"/>
      <c r="R172" s="144" t="e" vm="14">
        <v>#VALUE!</v>
      </c>
      <c r="S172" s="52"/>
    </row>
    <row r="173" spans="2:19" ht="20.100000000000001" customHeight="1" x14ac:dyDescent="0.25">
      <c r="B173" s="52"/>
      <c r="C173" s="162"/>
      <c r="D173" s="216" t="s">
        <v>39</v>
      </c>
      <c r="E173" s="146" t="s">
        <v>97</v>
      </c>
      <c r="F173" s="52"/>
      <c r="G173" s="52"/>
      <c r="H173" s="52"/>
      <c r="I173" s="52"/>
      <c r="J173" s="52"/>
      <c r="K173" s="52"/>
      <c r="L173" s="52"/>
      <c r="M173" s="52"/>
      <c r="N173" s="52"/>
      <c r="O173" s="52"/>
      <c r="P173" s="52"/>
      <c r="Q173" s="52"/>
      <c r="R173" s="52"/>
      <c r="S173" s="52"/>
    </row>
    <row r="174" spans="2:19" ht="20.100000000000001" customHeight="1" x14ac:dyDescent="0.25">
      <c r="B174" s="52"/>
      <c r="C174" s="176"/>
      <c r="D174" s="147" t="s">
        <v>42</v>
      </c>
      <c r="E174" s="146" t="s">
        <v>98</v>
      </c>
      <c r="F174" s="52"/>
      <c r="G174" s="52"/>
      <c r="H174" s="52"/>
      <c r="I174" s="52"/>
      <c r="J174" s="52"/>
      <c r="K174" s="52"/>
      <c r="L174" s="52"/>
      <c r="M174" s="52"/>
      <c r="N174" s="52"/>
      <c r="O174" s="52"/>
      <c r="P174" s="52"/>
      <c r="Q174" s="52"/>
      <c r="R174" s="52"/>
      <c r="S174" s="52"/>
    </row>
    <row r="175" spans="2:19" ht="20.100000000000001" customHeight="1" x14ac:dyDescent="0.25">
      <c r="B175" s="52"/>
      <c r="C175" s="153"/>
      <c r="D175" s="217" t="s">
        <v>525</v>
      </c>
      <c r="E175" s="146" t="s">
        <v>99</v>
      </c>
      <c r="F175" s="52"/>
      <c r="G175" s="52"/>
      <c r="H175" s="52"/>
      <c r="I175" s="52"/>
      <c r="J175" s="52"/>
      <c r="K175" s="52"/>
      <c r="L175" s="52"/>
      <c r="M175" s="52"/>
      <c r="N175" s="52"/>
      <c r="O175" s="52"/>
      <c r="P175" s="52"/>
      <c r="Q175" s="52"/>
      <c r="R175" s="52"/>
      <c r="S175" s="52"/>
    </row>
    <row r="176" spans="2:19" ht="20.100000000000001" customHeight="1" x14ac:dyDescent="0.25">
      <c r="B176" s="52"/>
      <c r="C176" s="218"/>
      <c r="D176" s="149" t="s">
        <v>102</v>
      </c>
      <c r="E176" s="146" t="s">
        <v>172</v>
      </c>
      <c r="F176" s="52"/>
      <c r="G176" s="52"/>
      <c r="H176" s="52"/>
      <c r="I176" s="52"/>
      <c r="J176" s="52"/>
      <c r="K176" s="52"/>
      <c r="L176" s="52"/>
      <c r="M176" s="52"/>
      <c r="N176" s="52"/>
      <c r="O176" s="52"/>
      <c r="P176" s="52"/>
      <c r="Q176" s="52"/>
      <c r="R176" s="52"/>
      <c r="S176" s="52"/>
    </row>
    <row r="177" spans="2:19" ht="20.100000000000001" customHeight="1" x14ac:dyDescent="0.25">
      <c r="B177" s="52"/>
      <c r="C177" s="218"/>
      <c r="D177" s="52"/>
      <c r="E177" s="52"/>
      <c r="F177" s="52"/>
      <c r="G177" s="52"/>
      <c r="H177" s="52"/>
      <c r="I177" s="52"/>
      <c r="J177" s="52"/>
      <c r="K177" s="52"/>
      <c r="L177" s="52"/>
      <c r="M177" s="52"/>
      <c r="N177" s="52"/>
      <c r="O177" s="52"/>
      <c r="P177" s="52"/>
      <c r="Q177" s="52"/>
      <c r="R177" s="52"/>
      <c r="S177" s="52"/>
    </row>
    <row r="178" spans="2:19" ht="20.100000000000001" customHeight="1" x14ac:dyDescent="0.25">
      <c r="B178" s="52"/>
      <c r="C178" s="218"/>
      <c r="D178" s="52"/>
      <c r="E178" s="52"/>
      <c r="F178" s="636" t="s">
        <v>180</v>
      </c>
      <c r="G178" s="636"/>
      <c r="H178" s="636"/>
      <c r="I178" s="636"/>
      <c r="J178" s="52"/>
      <c r="K178" s="52"/>
      <c r="L178" s="636" t="s">
        <v>181</v>
      </c>
      <c r="M178" s="636"/>
      <c r="N178" s="636"/>
      <c r="O178" s="636"/>
      <c r="P178" s="52"/>
      <c r="Q178" s="52"/>
      <c r="R178" s="52"/>
      <c r="S178" s="52"/>
    </row>
    <row r="179" spans="2:19" ht="20.100000000000001" customHeight="1" x14ac:dyDescent="0.25">
      <c r="B179" s="52"/>
      <c r="C179" s="218"/>
      <c r="D179" s="52"/>
      <c r="E179" s="52"/>
      <c r="F179" s="610" t="s">
        <v>50</v>
      </c>
      <c r="G179" s="610"/>
      <c r="H179" s="610"/>
      <c r="I179" s="610"/>
      <c r="J179" s="52"/>
      <c r="K179" s="52"/>
      <c r="L179" s="610" t="s">
        <v>50</v>
      </c>
      <c r="M179" s="610"/>
      <c r="N179" s="610"/>
      <c r="O179" s="610"/>
      <c r="P179" s="52"/>
      <c r="Q179" s="52"/>
      <c r="R179" s="52"/>
      <c r="S179" s="52"/>
    </row>
    <row r="180" spans="2:19" ht="20.100000000000001" customHeight="1" x14ac:dyDescent="0.25">
      <c r="B180" s="52"/>
      <c r="C180" s="218"/>
      <c r="D180" s="52"/>
      <c r="E180" s="52"/>
      <c r="F180" s="610"/>
      <c r="G180" s="610"/>
      <c r="H180" s="610"/>
      <c r="I180" s="610"/>
      <c r="J180" s="52"/>
      <c r="K180" s="52"/>
      <c r="L180" s="610"/>
      <c r="M180" s="610"/>
      <c r="N180" s="610"/>
      <c r="O180" s="610"/>
      <c r="P180" s="52"/>
      <c r="Q180" s="52"/>
      <c r="R180" s="52"/>
      <c r="S180" s="52"/>
    </row>
    <row r="181" spans="2:19" ht="20.100000000000001" customHeight="1" x14ac:dyDescent="0.25">
      <c r="B181" s="52"/>
      <c r="C181" s="52"/>
      <c r="D181" s="52"/>
      <c r="E181" s="52"/>
      <c r="F181" s="52"/>
      <c r="G181" s="52"/>
      <c r="H181" s="52"/>
      <c r="I181" s="52"/>
      <c r="J181" s="52"/>
      <c r="K181" s="52"/>
      <c r="L181" s="52"/>
      <c r="M181" s="52"/>
      <c r="N181" s="52"/>
      <c r="O181" s="52"/>
      <c r="P181" s="52"/>
      <c r="Q181" s="52"/>
      <c r="R181" s="52"/>
      <c r="S181" s="52"/>
    </row>
    <row r="182" spans="2:19" ht="20.100000000000001" customHeight="1" x14ac:dyDescent="0.25">
      <c r="B182" s="52"/>
      <c r="C182" s="52"/>
      <c r="D182" s="636" t="s">
        <v>182</v>
      </c>
      <c r="E182" s="636"/>
      <c r="F182" s="636"/>
      <c r="G182" s="636"/>
      <c r="H182" s="52"/>
      <c r="I182" s="636" t="s">
        <v>183</v>
      </c>
      <c r="J182" s="636"/>
      <c r="K182" s="636"/>
      <c r="L182" s="636"/>
      <c r="M182" s="52"/>
      <c r="N182" s="636" t="s">
        <v>184</v>
      </c>
      <c r="O182" s="636"/>
      <c r="P182" s="636"/>
      <c r="Q182" s="636"/>
      <c r="R182" s="52"/>
      <c r="S182" s="52"/>
    </row>
    <row r="183" spans="2:19" ht="20.100000000000001" customHeight="1" x14ac:dyDescent="0.25">
      <c r="B183" s="52"/>
      <c r="C183" s="52"/>
      <c r="D183" s="610" t="s">
        <v>50</v>
      </c>
      <c r="E183" s="610"/>
      <c r="F183" s="610"/>
      <c r="G183" s="610"/>
      <c r="H183" s="52"/>
      <c r="I183" s="610" t="s">
        <v>50</v>
      </c>
      <c r="J183" s="610"/>
      <c r="K183" s="610"/>
      <c r="L183" s="610"/>
      <c r="M183" s="52"/>
      <c r="N183" s="610" t="s">
        <v>50</v>
      </c>
      <c r="O183" s="610"/>
      <c r="P183" s="610"/>
      <c r="Q183" s="610"/>
      <c r="R183" s="52"/>
      <c r="S183" s="52"/>
    </row>
    <row r="184" spans="2:19" ht="20.100000000000001" customHeight="1" x14ac:dyDescent="0.25">
      <c r="B184" s="52"/>
      <c r="C184" s="52"/>
      <c r="D184" s="610"/>
      <c r="E184" s="610"/>
      <c r="F184" s="610"/>
      <c r="G184" s="610"/>
      <c r="H184" s="52"/>
      <c r="I184" s="610"/>
      <c r="J184" s="610"/>
      <c r="K184" s="610"/>
      <c r="L184" s="610"/>
      <c r="M184" s="52"/>
      <c r="N184" s="610"/>
      <c r="O184" s="610"/>
      <c r="P184" s="610"/>
      <c r="Q184" s="610"/>
      <c r="R184" s="52"/>
      <c r="S184" s="52"/>
    </row>
    <row r="185" spans="2:19" ht="20.100000000000001" customHeight="1" x14ac:dyDescent="0.25">
      <c r="B185" s="52"/>
      <c r="C185" s="52"/>
      <c r="D185" s="52"/>
      <c r="E185" s="52"/>
      <c r="F185" s="52"/>
      <c r="G185" s="52"/>
      <c r="H185" s="52"/>
      <c r="I185" s="52"/>
      <c r="J185" s="52"/>
      <c r="K185" s="52"/>
      <c r="L185" s="52"/>
      <c r="M185" s="52"/>
      <c r="N185" s="52"/>
      <c r="O185" s="52"/>
      <c r="P185" s="52"/>
      <c r="Q185" s="52"/>
      <c r="R185" s="52"/>
      <c r="S185" s="52"/>
    </row>
    <row r="186" spans="2:19" ht="20.100000000000001" customHeight="1" x14ac:dyDescent="0.25">
      <c r="B186" s="52"/>
      <c r="C186" s="181" t="s">
        <v>906</v>
      </c>
      <c r="D186" s="181"/>
      <c r="E186" s="181"/>
      <c r="F186" s="181"/>
      <c r="G186" s="181"/>
      <c r="H186" s="181"/>
      <c r="I186" s="181"/>
      <c r="J186" s="181"/>
      <c r="K186" s="181"/>
      <c r="L186" s="181"/>
      <c r="M186" s="181"/>
      <c r="N186" s="181"/>
      <c r="O186" s="181"/>
      <c r="P186" s="181"/>
      <c r="Q186" s="181"/>
      <c r="R186" s="181"/>
      <c r="S186" s="52"/>
    </row>
    <row r="187" spans="2:19" ht="20.100000000000001" customHeight="1" x14ac:dyDescent="0.25">
      <c r="B187" s="52"/>
      <c r="C187" s="616" t="s">
        <v>185</v>
      </c>
      <c r="D187" s="616"/>
      <c r="E187" s="616"/>
      <c r="F187" s="616"/>
      <c r="G187" s="616"/>
      <c r="H187" s="616"/>
      <c r="I187" s="616"/>
      <c r="J187" s="616"/>
      <c r="K187" s="616"/>
      <c r="L187" s="616"/>
      <c r="M187" s="616"/>
      <c r="N187" s="616"/>
      <c r="O187" s="143"/>
      <c r="P187" s="143"/>
      <c r="Q187" s="143"/>
      <c r="R187" s="143"/>
      <c r="S187" s="52"/>
    </row>
    <row r="188" spans="2:19" ht="20.100000000000001" customHeight="1" x14ac:dyDescent="0.25">
      <c r="B188" s="52"/>
      <c r="C188" s="616"/>
      <c r="D188" s="616"/>
      <c r="E188" s="616"/>
      <c r="F188" s="616"/>
      <c r="G188" s="616"/>
      <c r="H188" s="616"/>
      <c r="I188" s="616"/>
      <c r="J188" s="616"/>
      <c r="K188" s="616"/>
      <c r="L188" s="616"/>
      <c r="M188" s="616"/>
      <c r="N188" s="616"/>
      <c r="O188" s="143"/>
      <c r="P188" s="143"/>
      <c r="Q188" s="143"/>
      <c r="R188" s="143"/>
      <c r="S188" s="52"/>
    </row>
    <row r="189" spans="2:19" ht="20.100000000000001" customHeight="1" x14ac:dyDescent="0.25">
      <c r="B189" s="52"/>
      <c r="C189" s="52"/>
      <c r="D189" s="52"/>
      <c r="E189" s="52"/>
      <c r="F189" s="52"/>
      <c r="G189" s="52"/>
      <c r="H189" s="52"/>
      <c r="I189" s="52"/>
      <c r="J189" s="52"/>
      <c r="K189" s="52"/>
      <c r="L189" s="52"/>
      <c r="M189" s="52"/>
      <c r="N189" s="52"/>
      <c r="O189" s="52"/>
      <c r="P189" s="52"/>
      <c r="Q189" s="52"/>
      <c r="R189" s="52"/>
      <c r="S189" s="52"/>
    </row>
    <row r="190" spans="2:19" ht="20.100000000000001" customHeight="1" x14ac:dyDescent="0.25">
      <c r="B190" s="52"/>
      <c r="C190" s="162"/>
      <c r="D190" s="216" t="s">
        <v>416</v>
      </c>
      <c r="E190" s="146" t="s">
        <v>97</v>
      </c>
      <c r="F190" s="52"/>
      <c r="G190" s="52"/>
      <c r="H190" s="52"/>
      <c r="I190" s="52"/>
      <c r="J190" s="52"/>
      <c r="K190" s="52"/>
      <c r="L190" s="52"/>
      <c r="M190" s="52"/>
      <c r="N190" s="52"/>
      <c r="O190" s="52"/>
      <c r="P190" s="52"/>
      <c r="Q190" s="52"/>
      <c r="R190" s="52"/>
      <c r="S190" s="52"/>
    </row>
    <row r="191" spans="2:19" ht="20.100000000000001" customHeight="1" x14ac:dyDescent="0.25">
      <c r="B191" s="52"/>
      <c r="C191" s="176"/>
      <c r="D191" s="147" t="s">
        <v>42</v>
      </c>
      <c r="E191" s="146" t="s">
        <v>98</v>
      </c>
      <c r="F191" s="52"/>
      <c r="G191" s="52"/>
      <c r="H191" s="52"/>
      <c r="I191" s="52"/>
      <c r="J191" s="52"/>
      <c r="K191" s="52"/>
      <c r="L191" s="52"/>
      <c r="M191" s="52"/>
      <c r="N191" s="52"/>
      <c r="O191" s="52"/>
      <c r="P191" s="52"/>
      <c r="Q191" s="52"/>
      <c r="R191" s="52"/>
      <c r="S191" s="52"/>
    </row>
    <row r="192" spans="2:19" ht="20.100000000000001" customHeight="1" x14ac:dyDescent="0.25">
      <c r="B192" s="52"/>
      <c r="C192" s="153"/>
      <c r="D192" s="217" t="s">
        <v>525</v>
      </c>
      <c r="E192" s="146" t="s">
        <v>99</v>
      </c>
      <c r="F192" s="52"/>
      <c r="G192" s="52"/>
      <c r="H192" s="52"/>
      <c r="I192" s="52"/>
      <c r="J192" s="52"/>
      <c r="K192" s="52"/>
      <c r="L192" s="52"/>
      <c r="M192" s="52"/>
      <c r="N192" s="52"/>
      <c r="O192" s="52"/>
      <c r="P192" s="52"/>
      <c r="Q192" s="52"/>
      <c r="R192" s="52"/>
      <c r="S192" s="52"/>
    </row>
    <row r="193" spans="2:20" ht="20.100000000000001" customHeight="1" x14ac:dyDescent="0.25">
      <c r="B193" s="52"/>
      <c r="C193" s="218"/>
      <c r="D193" s="149" t="s">
        <v>102</v>
      </c>
      <c r="E193" s="146" t="s">
        <v>172</v>
      </c>
      <c r="F193" s="52"/>
      <c r="G193" s="52"/>
      <c r="H193" s="52"/>
      <c r="I193" s="52"/>
      <c r="J193" s="52"/>
      <c r="K193" s="52"/>
      <c r="L193" s="52"/>
      <c r="M193" s="52"/>
      <c r="N193" s="52"/>
      <c r="O193" s="52"/>
      <c r="P193" s="52"/>
      <c r="Q193" s="52"/>
      <c r="R193" s="52"/>
      <c r="S193" s="52"/>
    </row>
    <row r="194" spans="2:20" ht="20.100000000000001" customHeight="1" x14ac:dyDescent="0.25">
      <c r="B194" s="52"/>
      <c r="C194" s="52"/>
      <c r="D194" s="52"/>
      <c r="E194" s="52"/>
      <c r="F194" s="52"/>
      <c r="G194" s="52"/>
      <c r="H194" s="52"/>
      <c r="I194" s="52"/>
      <c r="J194" s="52"/>
      <c r="K194" s="52"/>
      <c r="L194" s="52"/>
      <c r="M194" s="52"/>
      <c r="N194" s="52"/>
      <c r="O194" s="52"/>
      <c r="P194" s="52"/>
      <c r="Q194" s="52"/>
      <c r="R194" s="52"/>
      <c r="S194" s="52"/>
    </row>
    <row r="195" spans="2:20" ht="20.100000000000001" customHeight="1" x14ac:dyDescent="0.25">
      <c r="B195" s="52"/>
      <c r="C195" s="52"/>
      <c r="D195" s="52"/>
      <c r="E195" s="52"/>
      <c r="F195" s="52"/>
      <c r="G195" s="52"/>
      <c r="H195" s="52"/>
      <c r="I195" s="610" t="s">
        <v>50</v>
      </c>
      <c r="J195" s="610"/>
      <c r="K195" s="610"/>
      <c r="L195" s="610"/>
      <c r="M195" s="52"/>
      <c r="N195" s="52"/>
      <c r="O195" s="52"/>
      <c r="P195" s="52"/>
      <c r="Q195" s="52"/>
      <c r="R195" s="52"/>
      <c r="S195" s="52"/>
    </row>
    <row r="196" spans="2:20" ht="20.100000000000001" customHeight="1" x14ac:dyDescent="0.25">
      <c r="B196" s="52"/>
      <c r="C196" s="52"/>
      <c r="D196" s="52"/>
      <c r="E196" s="52"/>
      <c r="F196" s="52"/>
      <c r="G196" s="52"/>
      <c r="H196" s="52"/>
      <c r="I196" s="610"/>
      <c r="J196" s="610"/>
      <c r="K196" s="610"/>
      <c r="L196" s="610"/>
      <c r="M196" s="52"/>
      <c r="N196" s="52"/>
      <c r="O196" s="52"/>
      <c r="P196" s="52"/>
      <c r="Q196" s="52"/>
      <c r="R196" s="52"/>
      <c r="S196" s="52"/>
    </row>
    <row r="197" spans="2:20" ht="20.100000000000001" customHeight="1" x14ac:dyDescent="0.25">
      <c r="B197" s="52"/>
      <c r="C197" s="52"/>
      <c r="D197" s="52"/>
      <c r="E197" s="52"/>
      <c r="F197" s="52"/>
      <c r="G197" s="52"/>
      <c r="H197" s="52"/>
      <c r="I197" s="52"/>
      <c r="J197" s="52"/>
      <c r="K197" s="52"/>
      <c r="L197" s="52"/>
      <c r="M197" s="52"/>
      <c r="N197" s="52"/>
      <c r="O197" s="52"/>
      <c r="P197" s="52"/>
      <c r="Q197" s="52"/>
      <c r="R197" s="52"/>
      <c r="S197" s="52"/>
    </row>
    <row r="198" spans="2:20" ht="20.100000000000001" customHeight="1" x14ac:dyDescent="0.25"/>
    <row r="199" spans="2:20" s="43" customFormat="1" ht="39.9" customHeight="1" x14ac:dyDescent="0.25">
      <c r="B199" s="228"/>
      <c r="C199" s="113" t="s">
        <v>149</v>
      </c>
      <c r="D199" s="229"/>
      <c r="E199" s="229"/>
      <c r="F199" s="229"/>
      <c r="G199" s="229"/>
      <c r="H199" s="229"/>
      <c r="I199" s="229"/>
      <c r="J199" s="229"/>
      <c r="K199" s="229"/>
      <c r="L199" s="229"/>
      <c r="M199" s="229"/>
      <c r="N199" s="229"/>
      <c r="O199" s="229"/>
      <c r="P199" s="229"/>
      <c r="Q199" s="229"/>
      <c r="R199" s="229"/>
      <c r="S199" s="229"/>
    </row>
    <row r="200" spans="2:20" ht="20.100000000000001" customHeight="1" x14ac:dyDescent="0.25">
      <c r="B200" s="52"/>
      <c r="C200" s="52"/>
      <c r="D200" s="52"/>
      <c r="E200" s="52"/>
      <c r="F200" s="52"/>
      <c r="G200" s="52"/>
      <c r="H200" s="52"/>
      <c r="I200" s="52"/>
      <c r="J200" s="52"/>
      <c r="K200" s="52"/>
      <c r="L200" s="52"/>
      <c r="M200" s="52"/>
      <c r="N200" s="52"/>
      <c r="O200" s="52"/>
      <c r="P200" s="52"/>
      <c r="Q200" s="52"/>
      <c r="R200" s="52"/>
      <c r="S200" s="52"/>
    </row>
    <row r="201" spans="2:20" ht="20.100000000000001" customHeight="1" x14ac:dyDescent="0.25">
      <c r="B201" s="52"/>
      <c r="C201" s="181" t="s">
        <v>186</v>
      </c>
      <c r="D201" s="181"/>
      <c r="E201" s="181"/>
      <c r="F201" s="181"/>
      <c r="G201" s="181"/>
      <c r="H201" s="181"/>
      <c r="I201" s="181"/>
      <c r="J201" s="181"/>
      <c r="K201" s="181"/>
      <c r="L201" s="181"/>
      <c r="M201" s="181"/>
      <c r="N201" s="181"/>
      <c r="O201" s="181"/>
      <c r="P201" s="181"/>
      <c r="Q201" s="181"/>
      <c r="R201" s="181"/>
      <c r="S201" s="52"/>
    </row>
    <row r="202" spans="2:20" ht="20.100000000000001" customHeight="1" x14ac:dyDescent="0.25">
      <c r="B202" s="52"/>
      <c r="C202" s="616" t="s">
        <v>856</v>
      </c>
      <c r="D202" s="616"/>
      <c r="E202" s="616"/>
      <c r="F202" s="616"/>
      <c r="G202" s="616"/>
      <c r="H202" s="616"/>
      <c r="I202" s="616"/>
      <c r="J202" s="616"/>
      <c r="K202" s="616"/>
      <c r="L202" s="616"/>
      <c r="M202" s="616"/>
      <c r="N202" s="616"/>
      <c r="O202" s="222"/>
      <c r="P202" s="222"/>
      <c r="Q202" s="222"/>
      <c r="R202" s="222"/>
      <c r="S202" s="52"/>
    </row>
    <row r="203" spans="2:20" ht="20.100000000000001" customHeight="1" x14ac:dyDescent="0.25">
      <c r="B203" s="52"/>
      <c r="C203" s="616"/>
      <c r="D203" s="616"/>
      <c r="E203" s="616"/>
      <c r="F203" s="616"/>
      <c r="G203" s="616"/>
      <c r="H203" s="616"/>
      <c r="I203" s="616"/>
      <c r="J203" s="616"/>
      <c r="K203" s="616"/>
      <c r="L203" s="616"/>
      <c r="M203" s="616"/>
      <c r="N203" s="616"/>
      <c r="O203" s="222"/>
      <c r="P203" s="222"/>
      <c r="Q203" s="222"/>
      <c r="R203" s="222"/>
      <c r="S203" s="52"/>
    </row>
    <row r="204" spans="2:20" ht="20.100000000000001" customHeight="1" x14ac:dyDescent="0.25">
      <c r="B204" s="52"/>
      <c r="C204" s="52"/>
      <c r="D204" s="52"/>
      <c r="E204" s="52"/>
      <c r="F204" s="52"/>
      <c r="G204" s="52"/>
      <c r="H204" s="52"/>
      <c r="I204" s="52"/>
      <c r="J204" s="52"/>
      <c r="K204" s="52"/>
      <c r="L204" s="52"/>
      <c r="M204" s="52"/>
      <c r="N204" s="52"/>
      <c r="O204" s="617" t="s">
        <v>320</v>
      </c>
      <c r="P204" s="617"/>
      <c r="Q204" s="617"/>
      <c r="R204" s="117" t="e" vm="13">
        <v>#VALUE!</v>
      </c>
      <c r="S204" s="52"/>
      <c r="T204" s="231"/>
    </row>
    <row r="205" spans="2:20" ht="20.100000000000001" customHeight="1" x14ac:dyDescent="0.3">
      <c r="B205" s="52"/>
      <c r="C205" s="162"/>
      <c r="D205" s="216" t="s">
        <v>416</v>
      </c>
      <c r="E205" s="146" t="s">
        <v>97</v>
      </c>
      <c r="F205" s="52"/>
      <c r="G205" s="52"/>
      <c r="H205" s="52"/>
      <c r="I205" s="52"/>
      <c r="J205" s="52"/>
      <c r="K205" s="52"/>
      <c r="L205" s="52"/>
      <c r="M205" s="52"/>
      <c r="N205" s="52"/>
      <c r="O205" s="52"/>
      <c r="P205" s="52"/>
      <c r="Q205" s="52"/>
      <c r="R205" s="52"/>
      <c r="S205" s="52"/>
      <c r="T205" s="232"/>
    </row>
    <row r="206" spans="2:20" ht="20.100000000000001" customHeight="1" x14ac:dyDescent="0.3">
      <c r="B206" s="52"/>
      <c r="C206" s="176"/>
      <c r="D206" s="147" t="s">
        <v>42</v>
      </c>
      <c r="E206" s="146" t="s">
        <v>98</v>
      </c>
      <c r="F206" s="52"/>
      <c r="G206" s="52"/>
      <c r="H206" s="52"/>
      <c r="I206" s="52"/>
      <c r="J206" s="52"/>
      <c r="K206" s="52"/>
      <c r="L206" s="52"/>
      <c r="M206" s="219"/>
      <c r="N206" s="52"/>
      <c r="O206" s="617" t="s">
        <v>504</v>
      </c>
      <c r="P206" s="617"/>
      <c r="Q206" s="617"/>
      <c r="R206" s="117" t="e" vm="13">
        <v>#VALUE!</v>
      </c>
      <c r="S206" s="52"/>
    </row>
    <row r="207" spans="2:20" ht="20.100000000000001" customHeight="1" x14ac:dyDescent="0.25">
      <c r="B207" s="52"/>
      <c r="C207" s="153"/>
      <c r="D207" s="217" t="s">
        <v>525</v>
      </c>
      <c r="E207" s="146" t="s">
        <v>99</v>
      </c>
      <c r="F207" s="52"/>
      <c r="G207" s="52"/>
      <c r="H207" s="52"/>
      <c r="I207" s="52"/>
      <c r="J207" s="52"/>
      <c r="K207" s="52"/>
      <c r="L207" s="52"/>
      <c r="M207" s="52"/>
      <c r="N207" s="52"/>
      <c r="O207" s="52"/>
      <c r="P207" s="52"/>
      <c r="Q207" s="52"/>
      <c r="R207" s="52"/>
      <c r="S207" s="52"/>
    </row>
    <row r="208" spans="2:20" ht="20.100000000000001" customHeight="1" x14ac:dyDescent="0.25">
      <c r="B208" s="52"/>
      <c r="C208" s="218"/>
      <c r="D208" s="149" t="s">
        <v>102</v>
      </c>
      <c r="E208" s="146" t="s">
        <v>172</v>
      </c>
      <c r="F208" s="52"/>
      <c r="G208" s="52"/>
      <c r="H208" s="52"/>
      <c r="I208" s="52"/>
      <c r="J208" s="52"/>
      <c r="K208" s="52"/>
      <c r="L208" s="52"/>
      <c r="M208" s="52"/>
      <c r="N208" s="619" t="s">
        <v>372</v>
      </c>
      <c r="O208" s="619"/>
      <c r="P208" s="619"/>
      <c r="Q208" s="619"/>
      <c r="R208" s="144" t="e" vm="14">
        <v>#VALUE!</v>
      </c>
      <c r="S208" s="52"/>
    </row>
    <row r="209" spans="2:19" ht="20.100000000000001" customHeight="1" x14ac:dyDescent="0.25">
      <c r="B209" s="52"/>
      <c r="C209" s="177"/>
      <c r="D209" s="52"/>
      <c r="E209" s="52"/>
      <c r="F209" s="52"/>
      <c r="G209" s="52"/>
      <c r="H209" s="52"/>
      <c r="I209" s="52"/>
      <c r="J209" s="52"/>
      <c r="K209" s="52"/>
      <c r="L209" s="52"/>
      <c r="M209" s="52"/>
      <c r="N209" s="52"/>
      <c r="O209" s="52"/>
      <c r="P209" s="52"/>
      <c r="Q209" s="52"/>
      <c r="R209" s="52"/>
      <c r="S209" s="52"/>
    </row>
    <row r="210" spans="2:19" ht="20.100000000000001" customHeight="1" x14ac:dyDescent="0.25">
      <c r="B210" s="52"/>
      <c r="C210" s="52"/>
      <c r="D210" s="52"/>
      <c r="E210" s="52"/>
      <c r="F210" s="52"/>
      <c r="G210" s="52"/>
      <c r="H210" s="52"/>
      <c r="I210" s="610" t="s">
        <v>50</v>
      </c>
      <c r="J210" s="610"/>
      <c r="K210" s="610"/>
      <c r="L210" s="610"/>
      <c r="M210" s="52"/>
      <c r="N210" s="52"/>
      <c r="O210" s="52"/>
      <c r="P210" s="52"/>
      <c r="Q210" s="52"/>
      <c r="R210" s="52"/>
      <c r="S210" s="52"/>
    </row>
    <row r="211" spans="2:19" ht="20.100000000000001" customHeight="1" x14ac:dyDescent="0.25">
      <c r="B211" s="52"/>
      <c r="C211" s="52"/>
      <c r="D211" s="52"/>
      <c r="E211" s="52"/>
      <c r="F211" s="52"/>
      <c r="G211" s="52"/>
      <c r="H211" s="52"/>
      <c r="I211" s="610"/>
      <c r="J211" s="610"/>
      <c r="K211" s="610"/>
      <c r="L211" s="610"/>
      <c r="M211" s="52"/>
      <c r="N211" s="52"/>
      <c r="O211" s="52"/>
      <c r="P211" s="52"/>
      <c r="Q211" s="52"/>
      <c r="R211" s="52"/>
      <c r="S211" s="52"/>
    </row>
    <row r="212" spans="2:19" ht="20.100000000000001" customHeight="1" x14ac:dyDescent="0.25">
      <c r="B212" s="52"/>
      <c r="C212" s="52"/>
      <c r="D212" s="52"/>
      <c r="E212" s="52"/>
      <c r="F212" s="52"/>
      <c r="G212" s="52"/>
      <c r="H212" s="52"/>
      <c r="I212" s="52"/>
      <c r="J212" s="52"/>
      <c r="K212" s="52"/>
      <c r="L212" s="52"/>
      <c r="M212" s="52"/>
      <c r="N212" s="52"/>
      <c r="O212" s="52"/>
      <c r="P212" s="52"/>
      <c r="Q212" s="52"/>
      <c r="R212" s="52"/>
      <c r="S212" s="52"/>
    </row>
    <row r="213" spans="2:19" ht="20.100000000000001" customHeight="1" x14ac:dyDescent="0.25">
      <c r="B213" s="52"/>
      <c r="C213" s="181" t="s">
        <v>187</v>
      </c>
      <c r="D213" s="181"/>
      <c r="E213" s="181"/>
      <c r="F213" s="181"/>
      <c r="G213" s="181"/>
      <c r="H213" s="181"/>
      <c r="I213" s="181"/>
      <c r="J213" s="181"/>
      <c r="K213" s="181"/>
      <c r="L213" s="181"/>
      <c r="M213" s="181"/>
      <c r="N213" s="181"/>
      <c r="O213" s="181"/>
      <c r="P213" s="181"/>
      <c r="Q213" s="181"/>
      <c r="R213" s="181"/>
      <c r="S213" s="52"/>
    </row>
    <row r="214" spans="2:19" ht="20.100000000000001" customHeight="1" x14ac:dyDescent="0.25">
      <c r="B214" s="52"/>
      <c r="C214" s="616" t="s">
        <v>188</v>
      </c>
      <c r="D214" s="616"/>
      <c r="E214" s="616"/>
      <c r="F214" s="616"/>
      <c r="G214" s="616"/>
      <c r="H214" s="616"/>
      <c r="I214" s="616"/>
      <c r="J214" s="616"/>
      <c r="K214" s="616"/>
      <c r="L214" s="616"/>
      <c r="M214" s="616"/>
      <c r="N214" s="616"/>
      <c r="O214" s="182"/>
      <c r="P214" s="182"/>
      <c r="Q214" s="182"/>
      <c r="R214" s="182"/>
      <c r="S214" s="52"/>
    </row>
    <row r="215" spans="2:19" ht="20.100000000000001" customHeight="1" x14ac:dyDescent="0.25">
      <c r="B215" s="52"/>
      <c r="C215" s="616"/>
      <c r="D215" s="616"/>
      <c r="E215" s="616"/>
      <c r="F215" s="616"/>
      <c r="G215" s="616"/>
      <c r="H215" s="616"/>
      <c r="I215" s="616"/>
      <c r="J215" s="616"/>
      <c r="K215" s="616"/>
      <c r="L215" s="616"/>
      <c r="M215" s="616"/>
      <c r="N215" s="616"/>
      <c r="O215" s="182"/>
      <c r="P215" s="182"/>
      <c r="Q215" s="182"/>
      <c r="R215" s="182"/>
      <c r="S215" s="52"/>
    </row>
    <row r="216" spans="2:19" ht="20.100000000000001" customHeight="1" x14ac:dyDescent="0.25">
      <c r="B216" s="52"/>
      <c r="C216" s="52"/>
      <c r="D216" s="52"/>
      <c r="E216" s="52"/>
      <c r="F216" s="52"/>
      <c r="G216" s="52"/>
      <c r="H216" s="52"/>
      <c r="I216" s="52"/>
      <c r="J216" s="52"/>
      <c r="K216" s="52"/>
      <c r="L216" s="52"/>
      <c r="M216" s="52"/>
      <c r="N216" s="52"/>
      <c r="O216" s="52"/>
      <c r="P216" s="52"/>
      <c r="Q216" s="52"/>
      <c r="R216" s="52"/>
      <c r="S216" s="52"/>
    </row>
    <row r="217" spans="2:19" ht="20.100000000000001" customHeight="1" x14ac:dyDescent="0.25">
      <c r="B217" s="52"/>
      <c r="C217" s="162"/>
      <c r="D217" s="216" t="s">
        <v>416</v>
      </c>
      <c r="E217" s="146" t="s">
        <v>97</v>
      </c>
      <c r="F217" s="52"/>
      <c r="G217" s="52"/>
      <c r="H217" s="52"/>
      <c r="I217" s="52"/>
      <c r="J217" s="52"/>
      <c r="K217" s="52"/>
      <c r="L217" s="52"/>
      <c r="M217" s="52"/>
      <c r="N217" s="52"/>
      <c r="O217" s="52"/>
      <c r="P217" s="52"/>
      <c r="Q217" s="52"/>
      <c r="R217" s="52"/>
      <c r="S217" s="52"/>
    </row>
    <row r="218" spans="2:19" ht="20.100000000000001" customHeight="1" x14ac:dyDescent="0.25">
      <c r="B218" s="52"/>
      <c r="C218" s="176"/>
      <c r="D218" s="147" t="s">
        <v>42</v>
      </c>
      <c r="E218" s="146" t="s">
        <v>98</v>
      </c>
      <c r="F218" s="52"/>
      <c r="G218" s="52"/>
      <c r="H218" s="52"/>
      <c r="I218" s="52"/>
      <c r="J218" s="52"/>
      <c r="K218" s="52"/>
      <c r="L218" s="52"/>
      <c r="M218" s="52"/>
      <c r="N218" s="52"/>
      <c r="O218" s="52"/>
      <c r="P218" s="52"/>
      <c r="Q218" s="52"/>
      <c r="R218" s="52"/>
      <c r="S218" s="52"/>
    </row>
    <row r="219" spans="2:19" ht="20.100000000000001" customHeight="1" x14ac:dyDescent="0.25">
      <c r="B219" s="52"/>
      <c r="C219" s="153"/>
      <c r="D219" s="217" t="s">
        <v>525</v>
      </c>
      <c r="E219" s="146" t="s">
        <v>99</v>
      </c>
      <c r="F219" s="52"/>
      <c r="G219" s="52"/>
      <c r="H219" s="52"/>
      <c r="I219" s="52"/>
      <c r="J219" s="52"/>
      <c r="K219" s="52"/>
      <c r="L219" s="52"/>
      <c r="M219" s="52"/>
      <c r="N219" s="52"/>
      <c r="O219" s="52"/>
      <c r="P219" s="52"/>
      <c r="Q219" s="52"/>
      <c r="R219" s="52"/>
      <c r="S219" s="52"/>
    </row>
    <row r="220" spans="2:19" ht="20.100000000000001" customHeight="1" x14ac:dyDescent="0.25">
      <c r="B220" s="52"/>
      <c r="C220" s="218"/>
      <c r="D220" s="149" t="s">
        <v>102</v>
      </c>
      <c r="E220" s="146" t="s">
        <v>172</v>
      </c>
      <c r="F220" s="52"/>
      <c r="G220" s="52"/>
      <c r="H220" s="52"/>
      <c r="I220" s="52"/>
      <c r="J220" s="52"/>
      <c r="K220" s="52"/>
      <c r="L220" s="52"/>
      <c r="M220" s="52"/>
      <c r="N220" s="52"/>
      <c r="O220" s="52"/>
      <c r="P220" s="52"/>
      <c r="Q220" s="52"/>
      <c r="R220" s="52"/>
      <c r="S220" s="52"/>
    </row>
    <row r="221" spans="2:19" ht="20.100000000000001" customHeight="1" x14ac:dyDescent="0.25">
      <c r="B221" s="52"/>
      <c r="C221" s="177"/>
      <c r="D221" s="52"/>
      <c r="E221" s="52"/>
      <c r="F221" s="52"/>
      <c r="G221" s="52"/>
      <c r="H221" s="52"/>
      <c r="I221" s="52"/>
      <c r="J221" s="52"/>
      <c r="K221" s="52"/>
      <c r="L221" s="52"/>
      <c r="M221" s="52"/>
      <c r="N221" s="52"/>
      <c r="O221" s="52"/>
      <c r="P221" s="52"/>
      <c r="Q221" s="52"/>
      <c r="R221" s="52"/>
      <c r="S221" s="52"/>
    </row>
    <row r="222" spans="2:19" ht="20.100000000000001" customHeight="1" x14ac:dyDescent="0.25">
      <c r="B222" s="52"/>
      <c r="C222" s="52"/>
      <c r="D222" s="52"/>
      <c r="E222" s="52"/>
      <c r="F222" s="52"/>
      <c r="G222" s="52"/>
      <c r="H222" s="52"/>
      <c r="I222" s="610" t="s">
        <v>50</v>
      </c>
      <c r="J222" s="610"/>
      <c r="K222" s="610"/>
      <c r="L222" s="610"/>
      <c r="M222" s="52"/>
      <c r="N222" s="52"/>
      <c r="O222" s="52"/>
      <c r="P222" s="52"/>
      <c r="Q222" s="52"/>
      <c r="R222" s="52"/>
      <c r="S222" s="52"/>
    </row>
    <row r="223" spans="2:19" ht="20.100000000000001" customHeight="1" x14ac:dyDescent="0.25">
      <c r="B223" s="52"/>
      <c r="C223" s="52"/>
      <c r="D223" s="52"/>
      <c r="E223" s="52"/>
      <c r="F223" s="52"/>
      <c r="G223" s="52"/>
      <c r="H223" s="52"/>
      <c r="I223" s="610"/>
      <c r="J223" s="610"/>
      <c r="K223" s="610"/>
      <c r="L223" s="610"/>
      <c r="M223" s="52"/>
      <c r="N223" s="52"/>
      <c r="O223" s="52"/>
      <c r="P223" s="52"/>
      <c r="Q223" s="52"/>
      <c r="R223" s="52"/>
      <c r="S223" s="52"/>
    </row>
    <row r="224" spans="2:19" ht="20.100000000000001" customHeight="1" x14ac:dyDescent="0.25">
      <c r="B224" s="52"/>
      <c r="C224" s="52"/>
      <c r="D224" s="52"/>
      <c r="E224" s="52"/>
      <c r="F224" s="52"/>
      <c r="G224" s="52"/>
      <c r="H224" s="52"/>
      <c r="I224" s="52"/>
      <c r="J224" s="52"/>
      <c r="K224" s="52"/>
      <c r="L224" s="52"/>
      <c r="M224" s="52"/>
      <c r="N224" s="52"/>
      <c r="O224" s="52"/>
      <c r="P224" s="52"/>
      <c r="Q224" s="52"/>
      <c r="R224" s="52"/>
      <c r="S224" s="52"/>
    </row>
    <row r="225" spans="2:19" ht="20.100000000000001" customHeight="1" x14ac:dyDescent="0.25">
      <c r="B225" s="52"/>
      <c r="C225" s="181" t="s">
        <v>189</v>
      </c>
      <c r="D225" s="181"/>
      <c r="E225" s="181"/>
      <c r="F225" s="181"/>
      <c r="G225" s="181"/>
      <c r="H225" s="181"/>
      <c r="I225" s="181"/>
      <c r="J225" s="181"/>
      <c r="K225" s="181"/>
      <c r="L225" s="181"/>
      <c r="M225" s="181"/>
      <c r="N225" s="181"/>
      <c r="O225" s="181"/>
      <c r="P225" s="181"/>
      <c r="Q225" s="181"/>
      <c r="R225" s="181"/>
      <c r="S225" s="52"/>
    </row>
    <row r="226" spans="2:19" ht="20.100000000000001" customHeight="1" x14ac:dyDescent="0.25">
      <c r="B226" s="52"/>
      <c r="C226" s="143" t="s">
        <v>857</v>
      </c>
      <c r="D226" s="143"/>
      <c r="E226" s="143"/>
      <c r="F226" s="143"/>
      <c r="G226" s="143"/>
      <c r="H226" s="143"/>
      <c r="I226" s="143"/>
      <c r="J226" s="143"/>
      <c r="K226" s="143"/>
      <c r="L226" s="143"/>
      <c r="M226" s="143"/>
      <c r="N226" s="143"/>
      <c r="O226" s="143"/>
      <c r="P226" s="143"/>
      <c r="Q226" s="143"/>
      <c r="R226" s="143"/>
      <c r="S226" s="52"/>
    </row>
    <row r="227" spans="2:19" ht="20.100000000000001" customHeight="1" x14ac:dyDescent="0.25">
      <c r="B227" s="52"/>
      <c r="C227" s="52"/>
      <c r="D227" s="52"/>
      <c r="E227" s="52"/>
      <c r="F227" s="52"/>
      <c r="G227" s="52"/>
      <c r="H227" s="52"/>
      <c r="I227" s="52"/>
      <c r="J227" s="52"/>
      <c r="K227" s="52"/>
      <c r="L227" s="52"/>
      <c r="M227" s="52"/>
      <c r="N227" s="617" t="s">
        <v>299</v>
      </c>
      <c r="O227" s="617"/>
      <c r="P227" s="617"/>
      <c r="Q227" s="617"/>
      <c r="R227" s="117" t="e" vm="13">
        <v>#VALUE!</v>
      </c>
      <c r="S227" s="52"/>
    </row>
    <row r="228" spans="2:19" ht="20.100000000000001" customHeight="1" x14ac:dyDescent="0.25">
      <c r="B228" s="52"/>
      <c r="C228" s="162"/>
      <c r="D228" s="216" t="s">
        <v>416</v>
      </c>
      <c r="E228" s="146" t="s">
        <v>97</v>
      </c>
      <c r="F228" s="52"/>
      <c r="G228" s="52"/>
      <c r="H228" s="52"/>
      <c r="I228" s="52"/>
      <c r="J228" s="52"/>
      <c r="K228" s="52"/>
      <c r="L228" s="52"/>
      <c r="M228" s="52"/>
      <c r="N228" s="52"/>
      <c r="O228" s="52"/>
      <c r="P228" s="52"/>
      <c r="Q228" s="52"/>
      <c r="R228" s="52"/>
      <c r="S228" s="52"/>
    </row>
    <row r="229" spans="2:19" ht="20.100000000000001" customHeight="1" x14ac:dyDescent="0.25">
      <c r="B229" s="52"/>
      <c r="C229" s="176"/>
      <c r="D229" s="147" t="s">
        <v>42</v>
      </c>
      <c r="E229" s="146" t="s">
        <v>98</v>
      </c>
      <c r="F229" s="52"/>
      <c r="G229" s="52"/>
      <c r="H229" s="52"/>
      <c r="I229" s="52"/>
      <c r="J229" s="52"/>
      <c r="K229" s="52"/>
      <c r="L229" s="52"/>
      <c r="M229" s="52"/>
      <c r="N229" s="52"/>
      <c r="O229" s="52"/>
      <c r="P229" s="52"/>
      <c r="Q229" s="52"/>
      <c r="R229" s="52"/>
      <c r="S229" s="52"/>
    </row>
    <row r="230" spans="2:19" ht="20.100000000000001" customHeight="1" x14ac:dyDescent="0.25">
      <c r="B230" s="52"/>
      <c r="C230" s="153"/>
      <c r="D230" s="217" t="s">
        <v>525</v>
      </c>
      <c r="E230" s="146" t="s">
        <v>99</v>
      </c>
      <c r="F230" s="52"/>
      <c r="G230" s="52"/>
      <c r="H230" s="52"/>
      <c r="I230" s="52"/>
      <c r="J230" s="52"/>
      <c r="K230" s="52"/>
      <c r="L230" s="52"/>
      <c r="M230" s="52"/>
      <c r="N230" s="52"/>
      <c r="O230" s="52"/>
      <c r="P230" s="52"/>
      <c r="Q230" s="52"/>
      <c r="R230" s="52"/>
      <c r="S230" s="52"/>
    </row>
    <row r="231" spans="2:19" ht="20.100000000000001" customHeight="1" x14ac:dyDescent="0.25">
      <c r="B231" s="52"/>
      <c r="C231" s="218"/>
      <c r="D231" s="149" t="s">
        <v>102</v>
      </c>
      <c r="E231" s="146" t="s">
        <v>172</v>
      </c>
      <c r="F231" s="52"/>
      <c r="G231" s="52"/>
      <c r="H231" s="52"/>
      <c r="I231" s="52"/>
      <c r="J231" s="52"/>
      <c r="K231" s="52"/>
      <c r="L231" s="52"/>
      <c r="M231" s="52"/>
      <c r="N231" s="52"/>
      <c r="O231" s="52"/>
      <c r="P231" s="52"/>
      <c r="Q231" s="52"/>
      <c r="R231" s="52"/>
      <c r="S231" s="52"/>
    </row>
    <row r="232" spans="2:19" ht="20.100000000000001" customHeight="1" x14ac:dyDescent="0.25">
      <c r="B232" s="52"/>
      <c r="C232" s="177"/>
      <c r="D232" s="52"/>
      <c r="E232" s="52"/>
      <c r="F232" s="52"/>
      <c r="G232" s="52"/>
      <c r="H232" s="52"/>
      <c r="I232" s="52"/>
      <c r="J232" s="52"/>
      <c r="K232" s="52"/>
      <c r="L232" s="52"/>
      <c r="M232" s="52"/>
      <c r="N232" s="52"/>
      <c r="O232" s="52"/>
      <c r="P232" s="52"/>
      <c r="Q232" s="52"/>
      <c r="R232" s="52"/>
      <c r="S232" s="52"/>
    </row>
    <row r="233" spans="2:19" ht="20.100000000000001" customHeight="1" x14ac:dyDescent="0.25">
      <c r="B233" s="52"/>
      <c r="C233" s="52"/>
      <c r="D233" s="52"/>
      <c r="E233" s="52"/>
      <c r="F233" s="52"/>
      <c r="G233" s="52"/>
      <c r="H233" s="52"/>
      <c r="I233" s="610" t="s">
        <v>50</v>
      </c>
      <c r="J233" s="610"/>
      <c r="K233" s="610"/>
      <c r="L233" s="610"/>
      <c r="M233" s="52"/>
      <c r="N233" s="52"/>
      <c r="O233" s="52"/>
      <c r="P233" s="52"/>
      <c r="Q233" s="52"/>
      <c r="R233" s="52"/>
      <c r="S233" s="52"/>
    </row>
    <row r="234" spans="2:19" ht="20.100000000000001" customHeight="1" x14ac:dyDescent="0.25">
      <c r="B234" s="52"/>
      <c r="C234" s="52"/>
      <c r="D234" s="52"/>
      <c r="E234" s="52"/>
      <c r="F234" s="52"/>
      <c r="G234" s="52"/>
      <c r="H234" s="52"/>
      <c r="I234" s="610"/>
      <c r="J234" s="610"/>
      <c r="K234" s="610"/>
      <c r="L234" s="610"/>
      <c r="M234" s="52"/>
      <c r="N234" s="52"/>
      <c r="O234" s="52"/>
      <c r="P234" s="52"/>
      <c r="Q234" s="52"/>
      <c r="R234" s="52"/>
      <c r="S234" s="52"/>
    </row>
    <row r="235" spans="2:19" ht="20.100000000000001" customHeight="1" x14ac:dyDescent="0.25">
      <c r="B235" s="52"/>
      <c r="C235" s="52"/>
      <c r="D235" s="52"/>
      <c r="E235" s="52"/>
      <c r="F235" s="52"/>
      <c r="G235" s="52"/>
      <c r="H235" s="52"/>
      <c r="I235" s="52"/>
      <c r="J235" s="52"/>
      <c r="K235" s="52"/>
      <c r="L235" s="52"/>
      <c r="M235" s="52"/>
      <c r="N235" s="52"/>
      <c r="O235" s="52"/>
      <c r="P235" s="52"/>
      <c r="Q235" s="52"/>
      <c r="R235" s="52"/>
      <c r="S235" s="52"/>
    </row>
    <row r="236" spans="2:19" ht="20.100000000000001" customHeight="1" x14ac:dyDescent="0.25">
      <c r="B236" s="52"/>
      <c r="C236" s="181" t="s">
        <v>190</v>
      </c>
      <c r="D236" s="181"/>
      <c r="E236" s="181"/>
      <c r="F236" s="181"/>
      <c r="G236" s="181"/>
      <c r="H236" s="181"/>
      <c r="I236" s="181"/>
      <c r="J236" s="181"/>
      <c r="K236" s="181"/>
      <c r="L236" s="181"/>
      <c r="M236" s="181"/>
      <c r="N236" s="181"/>
      <c r="O236" s="181"/>
      <c r="P236" s="181"/>
      <c r="Q236" s="181"/>
      <c r="R236" s="181"/>
      <c r="S236" s="52"/>
    </row>
    <row r="237" spans="2:19" ht="20.100000000000001" customHeight="1" x14ac:dyDescent="0.25">
      <c r="B237" s="52"/>
      <c r="C237" s="222" t="s">
        <v>191</v>
      </c>
      <c r="D237" s="182"/>
      <c r="E237" s="182"/>
      <c r="F237" s="182"/>
      <c r="G237" s="182"/>
      <c r="H237" s="182"/>
      <c r="I237" s="182"/>
      <c r="J237" s="182"/>
      <c r="K237" s="182"/>
      <c r="L237" s="182"/>
      <c r="M237" s="182"/>
      <c r="N237" s="182"/>
      <c r="O237" s="182"/>
      <c r="P237" s="182"/>
      <c r="Q237" s="182"/>
      <c r="R237" s="182"/>
      <c r="S237" s="52"/>
    </row>
    <row r="238" spans="2:19" ht="20.100000000000001" customHeight="1" x14ac:dyDescent="0.25">
      <c r="B238" s="52"/>
      <c r="C238" s="52"/>
      <c r="D238" s="52"/>
      <c r="E238" s="52"/>
      <c r="F238" s="52"/>
      <c r="G238" s="52"/>
      <c r="H238" s="52"/>
      <c r="I238" s="52"/>
      <c r="J238" s="52"/>
      <c r="K238" s="52"/>
      <c r="L238" s="52"/>
      <c r="M238" s="52"/>
      <c r="N238" s="52"/>
      <c r="O238" s="52"/>
      <c r="P238" s="52"/>
      <c r="Q238" s="52"/>
      <c r="R238" s="52"/>
      <c r="S238" s="52"/>
    </row>
    <row r="239" spans="2:19" ht="20.100000000000001" customHeight="1" x14ac:dyDescent="0.25">
      <c r="B239" s="52"/>
      <c r="C239" s="162"/>
      <c r="D239" s="216" t="s">
        <v>416</v>
      </c>
      <c r="E239" s="146" t="s">
        <v>97</v>
      </c>
      <c r="F239" s="52"/>
      <c r="G239" s="52"/>
      <c r="H239" s="52"/>
      <c r="I239" s="52"/>
      <c r="J239" s="52"/>
      <c r="K239" s="52"/>
      <c r="L239" s="52"/>
      <c r="M239" s="52"/>
      <c r="N239" s="52"/>
      <c r="O239" s="52"/>
      <c r="P239" s="52"/>
      <c r="Q239" s="52"/>
      <c r="R239" s="52"/>
      <c r="S239" s="52"/>
    </row>
    <row r="240" spans="2:19" ht="20.100000000000001" customHeight="1" x14ac:dyDescent="0.25">
      <c r="B240" s="52"/>
      <c r="C240" s="176"/>
      <c r="D240" s="147" t="s">
        <v>42</v>
      </c>
      <c r="E240" s="146" t="s">
        <v>98</v>
      </c>
      <c r="F240" s="52"/>
      <c r="G240" s="52"/>
      <c r="H240" s="52"/>
      <c r="I240" s="52"/>
      <c r="J240" s="52"/>
      <c r="K240" s="52"/>
      <c r="L240" s="52"/>
      <c r="M240" s="52"/>
      <c r="N240" s="52"/>
      <c r="O240" s="52"/>
      <c r="P240" s="52"/>
      <c r="Q240" s="52"/>
      <c r="R240" s="52"/>
      <c r="S240" s="52"/>
    </row>
    <row r="241" spans="2:19" ht="20.100000000000001" customHeight="1" x14ac:dyDescent="0.25">
      <c r="B241" s="52"/>
      <c r="C241" s="153"/>
      <c r="D241" s="217" t="s">
        <v>525</v>
      </c>
      <c r="E241" s="146" t="s">
        <v>99</v>
      </c>
      <c r="F241" s="52"/>
      <c r="G241" s="52"/>
      <c r="H241" s="52"/>
      <c r="I241" s="52"/>
      <c r="J241" s="52"/>
      <c r="K241" s="52"/>
      <c r="L241" s="52"/>
      <c r="M241" s="52"/>
      <c r="N241" s="52"/>
      <c r="O241" s="52"/>
      <c r="P241" s="52"/>
      <c r="Q241" s="52"/>
      <c r="R241" s="52"/>
      <c r="S241" s="52"/>
    </row>
    <row r="242" spans="2:19" ht="20.100000000000001" customHeight="1" x14ac:dyDescent="0.25">
      <c r="B242" s="52"/>
      <c r="C242" s="218"/>
      <c r="D242" s="149" t="s">
        <v>102</v>
      </c>
      <c r="E242" s="146" t="s">
        <v>172</v>
      </c>
      <c r="F242" s="52"/>
      <c r="G242" s="52"/>
      <c r="H242" s="52"/>
      <c r="I242" s="52"/>
      <c r="J242" s="52"/>
      <c r="K242" s="52"/>
      <c r="L242" s="52"/>
      <c r="M242" s="52"/>
      <c r="N242" s="52"/>
      <c r="O242" s="52"/>
      <c r="P242" s="52"/>
      <c r="Q242" s="52"/>
      <c r="R242" s="52"/>
      <c r="S242" s="52"/>
    </row>
    <row r="243" spans="2:19" ht="20.100000000000001" customHeight="1" x14ac:dyDescent="0.25">
      <c r="B243" s="52"/>
      <c r="C243" s="177"/>
      <c r="D243" s="52"/>
      <c r="E243" s="52"/>
      <c r="F243" s="52"/>
      <c r="G243" s="52"/>
      <c r="H243" s="52"/>
      <c r="I243" s="52"/>
      <c r="J243" s="52"/>
      <c r="K243" s="52"/>
      <c r="L243" s="52"/>
      <c r="M243" s="52"/>
      <c r="N243" s="52"/>
      <c r="O243" s="52"/>
      <c r="P243" s="52"/>
      <c r="Q243" s="52"/>
      <c r="R243" s="52"/>
      <c r="S243" s="52"/>
    </row>
    <row r="244" spans="2:19" ht="20.100000000000001" customHeight="1" x14ac:dyDescent="0.25">
      <c r="B244" s="52"/>
      <c r="C244" s="52"/>
      <c r="D244" s="52"/>
      <c r="E244" s="52"/>
      <c r="F244" s="52"/>
      <c r="G244" s="52"/>
      <c r="H244" s="52"/>
      <c r="I244" s="610" t="s">
        <v>50</v>
      </c>
      <c r="J244" s="610"/>
      <c r="K244" s="610"/>
      <c r="L244" s="610"/>
      <c r="M244" s="52"/>
      <c r="N244" s="52"/>
      <c r="O244" s="52"/>
      <c r="P244" s="52"/>
      <c r="Q244" s="52"/>
      <c r="R244" s="52"/>
      <c r="S244" s="52"/>
    </row>
    <row r="245" spans="2:19" ht="20.100000000000001" customHeight="1" x14ac:dyDescent="0.25">
      <c r="B245" s="52"/>
      <c r="C245" s="52"/>
      <c r="D245" s="52"/>
      <c r="E245" s="52"/>
      <c r="F245" s="52"/>
      <c r="G245" s="52"/>
      <c r="H245" s="52"/>
      <c r="I245" s="610"/>
      <c r="J245" s="610"/>
      <c r="K245" s="610"/>
      <c r="L245" s="610"/>
      <c r="M245" s="52"/>
      <c r="N245" s="52"/>
      <c r="O245" s="52"/>
      <c r="P245" s="52"/>
      <c r="Q245" s="52"/>
      <c r="R245" s="52"/>
      <c r="S245" s="52"/>
    </row>
    <row r="246" spans="2:19" ht="20.100000000000001" customHeight="1" x14ac:dyDescent="0.25">
      <c r="B246" s="52"/>
      <c r="C246" s="52"/>
      <c r="D246" s="52"/>
      <c r="E246" s="52"/>
      <c r="F246" s="52"/>
      <c r="G246" s="52"/>
      <c r="H246" s="52"/>
      <c r="I246" s="52"/>
      <c r="J246" s="52"/>
      <c r="K246" s="52"/>
      <c r="L246" s="52"/>
      <c r="M246" s="52"/>
      <c r="N246" s="52"/>
      <c r="O246" s="52"/>
      <c r="P246" s="52"/>
      <c r="Q246" s="52"/>
      <c r="R246" s="52"/>
      <c r="S246" s="52"/>
    </row>
    <row r="247" spans="2:19" ht="20.100000000000001" customHeight="1" x14ac:dyDescent="0.25">
      <c r="B247" s="52"/>
      <c r="C247" s="181" t="s">
        <v>192</v>
      </c>
      <c r="D247" s="181"/>
      <c r="E247" s="181"/>
      <c r="F247" s="181"/>
      <c r="G247" s="181"/>
      <c r="H247" s="181"/>
      <c r="I247" s="181"/>
      <c r="J247" s="181"/>
      <c r="K247" s="181"/>
      <c r="L247" s="181"/>
      <c r="M247" s="181"/>
      <c r="N247" s="181"/>
      <c r="O247" s="181"/>
      <c r="P247" s="181"/>
      <c r="Q247" s="181"/>
      <c r="R247" s="181"/>
      <c r="S247" s="52"/>
    </row>
    <row r="248" spans="2:19" ht="20.100000000000001" customHeight="1" x14ac:dyDescent="0.25">
      <c r="B248" s="52"/>
      <c r="C248" s="222" t="s">
        <v>193</v>
      </c>
      <c r="D248" s="182"/>
      <c r="E248" s="182"/>
      <c r="F248" s="182"/>
      <c r="G248" s="182"/>
      <c r="H248" s="182"/>
      <c r="I248" s="182"/>
      <c r="J248" s="182"/>
      <c r="K248" s="182"/>
      <c r="L248" s="182"/>
      <c r="M248" s="182"/>
      <c r="N248" s="182"/>
      <c r="O248" s="182"/>
      <c r="P248" s="182"/>
      <c r="Q248" s="182"/>
      <c r="R248" s="182"/>
      <c r="S248" s="52"/>
    </row>
    <row r="249" spans="2:19" ht="20.100000000000001" customHeight="1" x14ac:dyDescent="0.25">
      <c r="B249" s="52"/>
      <c r="C249" s="52"/>
      <c r="D249" s="52"/>
      <c r="E249" s="52"/>
      <c r="F249" s="52"/>
      <c r="G249" s="52"/>
      <c r="H249" s="52"/>
      <c r="I249" s="52"/>
      <c r="J249" s="52"/>
      <c r="K249" s="52"/>
      <c r="L249" s="52"/>
      <c r="M249" s="52"/>
      <c r="N249" s="52"/>
      <c r="O249" s="52"/>
      <c r="P249" s="52"/>
      <c r="Q249" s="52"/>
      <c r="R249" s="52"/>
      <c r="S249" s="52"/>
    </row>
    <row r="250" spans="2:19" ht="20.100000000000001" customHeight="1" x14ac:dyDescent="0.25">
      <c r="B250" s="52"/>
      <c r="C250" s="162"/>
      <c r="D250" s="216" t="s">
        <v>416</v>
      </c>
      <c r="E250" s="146" t="s">
        <v>97</v>
      </c>
      <c r="F250" s="52"/>
      <c r="G250" s="52"/>
      <c r="H250" s="52"/>
      <c r="I250" s="52"/>
      <c r="J250" s="52"/>
      <c r="K250" s="52"/>
      <c r="L250" s="52"/>
      <c r="M250" s="52"/>
      <c r="N250" s="52"/>
      <c r="O250" s="52"/>
      <c r="P250" s="52"/>
      <c r="Q250" s="52"/>
      <c r="R250" s="52"/>
      <c r="S250" s="52"/>
    </row>
    <row r="251" spans="2:19" ht="20.100000000000001" customHeight="1" x14ac:dyDescent="0.25">
      <c r="B251" s="52"/>
      <c r="C251" s="176"/>
      <c r="D251" s="147" t="s">
        <v>42</v>
      </c>
      <c r="E251" s="146" t="s">
        <v>98</v>
      </c>
      <c r="F251" s="52"/>
      <c r="G251" s="52"/>
      <c r="H251" s="52"/>
      <c r="I251" s="52"/>
      <c r="J251" s="52"/>
      <c r="K251" s="52"/>
      <c r="L251" s="52"/>
      <c r="M251" s="52"/>
      <c r="N251" s="52"/>
      <c r="O251" s="52"/>
      <c r="P251" s="52"/>
      <c r="Q251" s="52"/>
      <c r="R251" s="52"/>
      <c r="S251" s="52"/>
    </row>
    <row r="252" spans="2:19" ht="20.100000000000001" customHeight="1" x14ac:dyDescent="0.25">
      <c r="B252" s="52"/>
      <c r="C252" s="153"/>
      <c r="D252" s="217" t="s">
        <v>525</v>
      </c>
      <c r="E252" s="146" t="s">
        <v>99</v>
      </c>
      <c r="F252" s="52"/>
      <c r="G252" s="52"/>
      <c r="H252" s="52"/>
      <c r="I252" s="52"/>
      <c r="J252" s="52"/>
      <c r="K252" s="52"/>
      <c r="L252" s="52"/>
      <c r="M252" s="52"/>
      <c r="N252" s="52"/>
      <c r="O252" s="52"/>
      <c r="P252" s="52"/>
      <c r="Q252" s="52"/>
      <c r="R252" s="52"/>
      <c r="S252" s="52"/>
    </row>
    <row r="253" spans="2:19" ht="20.100000000000001" customHeight="1" x14ac:dyDescent="0.25">
      <c r="B253" s="52"/>
      <c r="C253" s="218"/>
      <c r="D253" s="149" t="s">
        <v>102</v>
      </c>
      <c r="E253" s="146" t="s">
        <v>172</v>
      </c>
      <c r="F253" s="52"/>
      <c r="G253" s="52"/>
      <c r="H253" s="52"/>
      <c r="I253" s="52"/>
      <c r="J253" s="52"/>
      <c r="K253" s="52"/>
      <c r="L253" s="52"/>
      <c r="M253" s="52"/>
      <c r="N253" s="52"/>
      <c r="O253" s="52"/>
      <c r="P253" s="52"/>
      <c r="Q253" s="52"/>
      <c r="R253" s="52"/>
      <c r="S253" s="52"/>
    </row>
    <row r="254" spans="2:19" ht="20.100000000000001" customHeight="1" x14ac:dyDescent="0.25">
      <c r="B254" s="52"/>
      <c r="C254" s="177"/>
      <c r="D254" s="52"/>
      <c r="E254" s="52"/>
      <c r="F254" s="52"/>
      <c r="G254" s="52"/>
      <c r="H254" s="52"/>
      <c r="I254" s="52"/>
      <c r="J254" s="52"/>
      <c r="K254" s="52"/>
      <c r="L254" s="52"/>
      <c r="M254" s="52"/>
      <c r="N254" s="52"/>
      <c r="O254" s="52"/>
      <c r="P254" s="52"/>
      <c r="Q254" s="52"/>
      <c r="R254" s="52"/>
      <c r="S254" s="52"/>
    </row>
    <row r="255" spans="2:19" ht="20.100000000000001" customHeight="1" x14ac:dyDescent="0.25">
      <c r="B255" s="52"/>
      <c r="C255" s="52"/>
      <c r="D255" s="52"/>
      <c r="E255" s="52"/>
      <c r="F255" s="52"/>
      <c r="G255" s="52"/>
      <c r="H255" s="52"/>
      <c r="I255" s="610" t="s">
        <v>50</v>
      </c>
      <c r="J255" s="610"/>
      <c r="K255" s="610"/>
      <c r="L255" s="610"/>
      <c r="M255" s="52"/>
      <c r="N255" s="52"/>
      <c r="O255" s="52"/>
      <c r="P255" s="52"/>
      <c r="Q255" s="52"/>
      <c r="R255" s="52"/>
      <c r="S255" s="52"/>
    </row>
    <row r="256" spans="2:19" ht="20.100000000000001" customHeight="1" x14ac:dyDescent="0.25">
      <c r="B256" s="52"/>
      <c r="C256" s="52"/>
      <c r="D256" s="52"/>
      <c r="E256" s="52"/>
      <c r="F256" s="52"/>
      <c r="G256" s="52"/>
      <c r="H256" s="52"/>
      <c r="I256" s="610"/>
      <c r="J256" s="610"/>
      <c r="K256" s="610"/>
      <c r="L256" s="610"/>
      <c r="M256" s="52"/>
      <c r="N256" s="52"/>
      <c r="O256" s="52"/>
      <c r="P256" s="52"/>
      <c r="Q256" s="52"/>
      <c r="R256" s="52"/>
      <c r="S256" s="52"/>
    </row>
    <row r="257" spans="2:19" ht="20.100000000000001" customHeight="1" x14ac:dyDescent="0.25">
      <c r="B257" s="52"/>
      <c r="C257" s="52"/>
      <c r="D257" s="52"/>
      <c r="E257" s="52"/>
      <c r="F257" s="52"/>
      <c r="G257" s="52"/>
      <c r="H257" s="52"/>
      <c r="I257" s="52"/>
      <c r="J257" s="52"/>
      <c r="K257" s="52"/>
      <c r="L257" s="52"/>
      <c r="M257" s="52"/>
      <c r="N257" s="52"/>
      <c r="O257" s="52"/>
      <c r="P257" s="52"/>
      <c r="Q257" s="52"/>
      <c r="R257" s="52"/>
      <c r="S257" s="52"/>
    </row>
    <row r="258" spans="2:19" ht="20.100000000000001" customHeight="1" x14ac:dyDescent="0.25">
      <c r="B258" s="199"/>
      <c r="C258" s="199"/>
      <c r="D258" s="199"/>
      <c r="E258" s="199"/>
      <c r="F258" s="199"/>
      <c r="G258" s="199"/>
      <c r="H258" s="199"/>
      <c r="I258" s="199"/>
      <c r="J258" s="199"/>
      <c r="K258" s="199"/>
      <c r="L258" s="199"/>
      <c r="M258" s="199"/>
      <c r="N258" s="199"/>
      <c r="O258" s="199"/>
      <c r="P258" s="199"/>
      <c r="Q258" s="199"/>
      <c r="R258" s="199"/>
      <c r="S258" s="199"/>
    </row>
    <row r="259" spans="2:19" s="43" customFormat="1" ht="39.9" customHeight="1" x14ac:dyDescent="0.25">
      <c r="B259" s="228"/>
      <c r="C259" s="113" t="s">
        <v>153</v>
      </c>
      <c r="D259" s="229"/>
      <c r="E259" s="229"/>
      <c r="F259" s="229"/>
      <c r="G259" s="229"/>
      <c r="H259" s="229"/>
      <c r="I259" s="229"/>
      <c r="J259" s="229"/>
      <c r="K259" s="229"/>
      <c r="L259" s="229"/>
      <c r="M259" s="229"/>
      <c r="N259" s="229"/>
      <c r="O259" s="229"/>
      <c r="P259" s="229"/>
      <c r="Q259" s="229"/>
      <c r="R259" s="229"/>
      <c r="S259" s="229"/>
    </row>
    <row r="260" spans="2:19" ht="20.100000000000001" customHeight="1" x14ac:dyDescent="0.25">
      <c r="B260" s="52"/>
      <c r="C260" s="52"/>
      <c r="D260" s="52"/>
      <c r="E260" s="52"/>
      <c r="F260" s="52"/>
      <c r="G260" s="52"/>
      <c r="H260" s="52"/>
      <c r="I260" s="52"/>
      <c r="J260" s="52"/>
      <c r="K260" s="52"/>
      <c r="L260" s="52"/>
      <c r="M260" s="52"/>
      <c r="N260" s="52"/>
      <c r="O260" s="52"/>
      <c r="P260" s="52"/>
      <c r="Q260" s="52"/>
      <c r="R260" s="52"/>
      <c r="S260" s="52"/>
    </row>
    <row r="261" spans="2:19" ht="20.100000000000001" customHeight="1" x14ac:dyDescent="0.25">
      <c r="B261" s="52"/>
      <c r="C261" s="181" t="s">
        <v>194</v>
      </c>
      <c r="D261" s="181"/>
      <c r="E261" s="181"/>
      <c r="F261" s="181"/>
      <c r="G261" s="181"/>
      <c r="H261" s="181"/>
      <c r="I261" s="181"/>
      <c r="J261" s="181"/>
      <c r="K261" s="181"/>
      <c r="L261" s="181"/>
      <c r="M261" s="181"/>
      <c r="N261" s="181"/>
      <c r="O261" s="181"/>
      <c r="P261" s="181"/>
      <c r="Q261" s="181"/>
      <c r="R261" s="181"/>
      <c r="S261" s="52"/>
    </row>
    <row r="262" spans="2:19" ht="20.100000000000001" customHeight="1" x14ac:dyDescent="0.25">
      <c r="B262" s="52"/>
      <c r="C262" s="616" t="s">
        <v>195</v>
      </c>
      <c r="D262" s="616"/>
      <c r="E262" s="616"/>
      <c r="F262" s="616"/>
      <c r="G262" s="616"/>
      <c r="H262" s="616"/>
      <c r="I262" s="616"/>
      <c r="J262" s="616"/>
      <c r="K262" s="616"/>
      <c r="L262" s="616"/>
      <c r="M262" s="616"/>
      <c r="N262" s="616"/>
      <c r="O262" s="182"/>
      <c r="P262" s="182"/>
      <c r="Q262" s="182"/>
      <c r="R262" s="182"/>
      <c r="S262" s="52"/>
    </row>
    <row r="263" spans="2:19" ht="20.100000000000001" customHeight="1" x14ac:dyDescent="0.25">
      <c r="B263" s="52"/>
      <c r="C263" s="616"/>
      <c r="D263" s="616"/>
      <c r="E263" s="616"/>
      <c r="F263" s="616"/>
      <c r="G263" s="616"/>
      <c r="H263" s="616"/>
      <c r="I263" s="616"/>
      <c r="J263" s="616"/>
      <c r="K263" s="616"/>
      <c r="L263" s="616"/>
      <c r="M263" s="616"/>
      <c r="N263" s="616"/>
      <c r="O263" s="182"/>
      <c r="P263" s="182"/>
      <c r="Q263" s="182"/>
      <c r="R263" s="182"/>
      <c r="S263" s="52"/>
    </row>
    <row r="264" spans="2:19" ht="20.100000000000001" customHeight="1" x14ac:dyDescent="0.25">
      <c r="B264" s="52"/>
      <c r="C264" s="52"/>
      <c r="D264" s="52"/>
      <c r="E264" s="52"/>
      <c r="F264" s="52"/>
      <c r="G264" s="52"/>
      <c r="H264" s="52"/>
      <c r="I264" s="52"/>
      <c r="J264" s="52"/>
      <c r="K264" s="52"/>
      <c r="L264" s="52"/>
      <c r="M264" s="52"/>
      <c r="N264" s="52"/>
      <c r="O264" s="52"/>
      <c r="P264" s="52"/>
      <c r="Q264" s="52"/>
      <c r="R264" s="52"/>
      <c r="S264" s="52"/>
    </row>
    <row r="265" spans="2:19" ht="20.100000000000001" customHeight="1" x14ac:dyDescent="0.25">
      <c r="B265" s="52"/>
      <c r="C265" s="162"/>
      <c r="D265" s="216" t="s">
        <v>416</v>
      </c>
      <c r="E265" s="146" t="s">
        <v>97</v>
      </c>
      <c r="F265" s="52"/>
      <c r="G265" s="52"/>
      <c r="H265" s="52"/>
      <c r="I265" s="52"/>
      <c r="J265" s="52"/>
      <c r="K265" s="52"/>
      <c r="L265" s="52"/>
      <c r="M265" s="52"/>
      <c r="N265" s="52"/>
      <c r="O265" s="52"/>
      <c r="P265" s="52"/>
      <c r="Q265" s="52"/>
      <c r="R265" s="52"/>
      <c r="S265" s="52"/>
    </row>
    <row r="266" spans="2:19" ht="20.100000000000001" customHeight="1" x14ac:dyDescent="0.25">
      <c r="B266" s="52"/>
      <c r="C266" s="176"/>
      <c r="D266" s="147" t="s">
        <v>42</v>
      </c>
      <c r="E266" s="146" t="s">
        <v>98</v>
      </c>
      <c r="F266" s="52"/>
      <c r="G266" s="52"/>
      <c r="H266" s="52"/>
      <c r="I266" s="52"/>
      <c r="J266" s="52"/>
      <c r="K266" s="52"/>
      <c r="L266" s="52"/>
      <c r="M266" s="52"/>
      <c r="N266" s="52"/>
      <c r="O266" s="52"/>
      <c r="P266" s="52"/>
      <c r="Q266" s="52"/>
      <c r="R266" s="52"/>
      <c r="S266" s="52"/>
    </row>
    <row r="267" spans="2:19" ht="20.100000000000001" customHeight="1" x14ac:dyDescent="0.25">
      <c r="B267" s="52"/>
      <c r="C267" s="153"/>
      <c r="D267" s="217" t="s">
        <v>525</v>
      </c>
      <c r="E267" s="146" t="s">
        <v>99</v>
      </c>
      <c r="F267" s="52"/>
      <c r="G267" s="52"/>
      <c r="H267" s="52"/>
      <c r="I267" s="52"/>
      <c r="J267" s="52"/>
      <c r="K267" s="52"/>
      <c r="L267" s="52"/>
      <c r="M267" s="52"/>
      <c r="N267" s="52"/>
      <c r="O267" s="52"/>
      <c r="P267" s="52"/>
      <c r="Q267" s="52"/>
      <c r="R267" s="52"/>
      <c r="S267" s="52"/>
    </row>
    <row r="268" spans="2:19" ht="20.100000000000001" customHeight="1" x14ac:dyDescent="0.25">
      <c r="B268" s="52"/>
      <c r="C268" s="218"/>
      <c r="D268" s="149" t="s">
        <v>102</v>
      </c>
      <c r="E268" s="146" t="s">
        <v>172</v>
      </c>
      <c r="F268" s="52"/>
      <c r="G268" s="52"/>
      <c r="H268" s="52"/>
      <c r="I268" s="52"/>
      <c r="J268" s="52"/>
      <c r="K268" s="52"/>
      <c r="L268" s="52"/>
      <c r="M268" s="52"/>
      <c r="N268" s="52"/>
      <c r="O268" s="52"/>
      <c r="P268" s="52"/>
      <c r="Q268" s="52"/>
      <c r="R268" s="52"/>
      <c r="S268" s="52"/>
    </row>
    <row r="269" spans="2:19" ht="20.100000000000001" customHeight="1" x14ac:dyDescent="0.25">
      <c r="B269" s="52"/>
      <c r="C269" s="177"/>
      <c r="D269" s="173" t="s">
        <v>104</v>
      </c>
      <c r="E269" s="146" t="s">
        <v>76</v>
      </c>
      <c r="F269" s="52"/>
      <c r="G269" s="52"/>
      <c r="H269" s="52"/>
      <c r="I269" s="52"/>
      <c r="J269" s="52"/>
      <c r="K269" s="52"/>
      <c r="L269" s="52"/>
      <c r="M269" s="52"/>
      <c r="N269" s="52"/>
      <c r="O269" s="52"/>
      <c r="P269" s="52"/>
      <c r="Q269" s="52"/>
      <c r="R269" s="52"/>
      <c r="S269" s="52"/>
    </row>
    <row r="270" spans="2:19" ht="20.100000000000001" customHeight="1" x14ac:dyDescent="0.25">
      <c r="B270" s="52"/>
      <c r="C270" s="52"/>
      <c r="D270" s="52"/>
      <c r="E270" s="52"/>
      <c r="F270" s="52"/>
      <c r="G270" s="52"/>
      <c r="H270" s="52"/>
      <c r="I270" s="610" t="s">
        <v>50</v>
      </c>
      <c r="J270" s="610"/>
      <c r="K270" s="610"/>
      <c r="L270" s="610"/>
      <c r="M270" s="52"/>
      <c r="N270" s="52"/>
      <c r="O270" s="52"/>
      <c r="P270" s="52"/>
      <c r="Q270" s="52"/>
      <c r="R270" s="52"/>
      <c r="S270" s="52"/>
    </row>
    <row r="271" spans="2:19" ht="20.100000000000001" customHeight="1" x14ac:dyDescent="0.25">
      <c r="B271" s="52"/>
      <c r="C271" s="52"/>
      <c r="D271" s="52"/>
      <c r="E271" s="52"/>
      <c r="F271" s="52"/>
      <c r="G271" s="52"/>
      <c r="H271" s="52"/>
      <c r="I271" s="610"/>
      <c r="J271" s="610"/>
      <c r="K271" s="610"/>
      <c r="L271" s="610"/>
      <c r="M271" s="52"/>
      <c r="N271" s="52"/>
      <c r="O271" s="52"/>
      <c r="P271" s="52"/>
      <c r="Q271" s="52"/>
      <c r="R271" s="52"/>
      <c r="S271" s="52"/>
    </row>
    <row r="272" spans="2:19" ht="20.100000000000001" customHeight="1" x14ac:dyDescent="0.25">
      <c r="B272" s="52"/>
      <c r="C272" s="52"/>
      <c r="D272" s="52"/>
      <c r="E272" s="52"/>
      <c r="F272" s="52"/>
      <c r="G272" s="52"/>
      <c r="H272" s="52"/>
      <c r="I272" s="52"/>
      <c r="J272" s="52"/>
      <c r="K272" s="52"/>
      <c r="L272" s="52"/>
      <c r="M272" s="52"/>
      <c r="N272" s="52"/>
      <c r="O272" s="52"/>
      <c r="P272" s="52"/>
      <c r="Q272" s="52"/>
      <c r="R272" s="52"/>
      <c r="S272" s="52"/>
    </row>
    <row r="273" spans="2:19" ht="20.100000000000001" customHeight="1" x14ac:dyDescent="0.25">
      <c r="B273" s="52"/>
      <c r="C273" s="181" t="s">
        <v>196</v>
      </c>
      <c r="D273" s="181"/>
      <c r="E273" s="181"/>
      <c r="F273" s="181"/>
      <c r="G273" s="181"/>
      <c r="H273" s="181"/>
      <c r="I273" s="181"/>
      <c r="J273" s="181"/>
      <c r="K273" s="181"/>
      <c r="L273" s="181"/>
      <c r="M273" s="181"/>
      <c r="N273" s="181"/>
      <c r="O273" s="181"/>
      <c r="P273" s="181"/>
      <c r="Q273" s="181"/>
      <c r="R273" s="181"/>
      <c r="S273" s="52"/>
    </row>
    <row r="274" spans="2:19" ht="20.100000000000001" customHeight="1" x14ac:dyDescent="0.25">
      <c r="B274" s="52"/>
      <c r="C274" s="616" t="s">
        <v>197</v>
      </c>
      <c r="D274" s="616"/>
      <c r="E274" s="616"/>
      <c r="F274" s="616"/>
      <c r="G274" s="616"/>
      <c r="H274" s="616"/>
      <c r="I274" s="616"/>
      <c r="J274" s="616"/>
      <c r="K274" s="616"/>
      <c r="L274" s="616"/>
      <c r="M274" s="616"/>
      <c r="N274" s="616"/>
      <c r="O274" s="182"/>
      <c r="P274" s="182"/>
      <c r="Q274" s="182"/>
      <c r="R274" s="182"/>
      <c r="S274" s="52"/>
    </row>
    <row r="275" spans="2:19" ht="20.100000000000001" customHeight="1" x14ac:dyDescent="0.25">
      <c r="B275" s="52"/>
      <c r="C275" s="616"/>
      <c r="D275" s="616"/>
      <c r="E275" s="616"/>
      <c r="F275" s="616"/>
      <c r="G275" s="616"/>
      <c r="H275" s="616"/>
      <c r="I275" s="616"/>
      <c r="J275" s="616"/>
      <c r="K275" s="616"/>
      <c r="L275" s="616"/>
      <c r="M275" s="616"/>
      <c r="N275" s="616"/>
      <c r="O275" s="182"/>
      <c r="P275" s="182"/>
      <c r="Q275" s="182"/>
      <c r="R275" s="182"/>
      <c r="S275" s="52"/>
    </row>
    <row r="276" spans="2:19" ht="20.100000000000001" customHeight="1" x14ac:dyDescent="0.25">
      <c r="B276" s="52"/>
      <c r="C276" s="616"/>
      <c r="D276" s="616"/>
      <c r="E276" s="616"/>
      <c r="F276" s="616"/>
      <c r="G276" s="616"/>
      <c r="H276" s="616"/>
      <c r="I276" s="616"/>
      <c r="J276" s="616"/>
      <c r="K276" s="616"/>
      <c r="L276" s="616"/>
      <c r="M276" s="616"/>
      <c r="N276" s="616"/>
      <c r="O276" s="182"/>
      <c r="P276" s="182"/>
      <c r="Q276" s="182"/>
      <c r="R276" s="182"/>
      <c r="S276" s="52"/>
    </row>
    <row r="277" spans="2:19" ht="20.100000000000001" customHeight="1" x14ac:dyDescent="0.25">
      <c r="B277" s="52"/>
      <c r="C277" s="52"/>
      <c r="D277" s="52"/>
      <c r="E277" s="52"/>
      <c r="F277" s="52"/>
      <c r="G277" s="52"/>
      <c r="H277" s="52"/>
      <c r="I277" s="52"/>
      <c r="J277" s="52"/>
      <c r="K277" s="52"/>
      <c r="L277" s="52"/>
      <c r="M277" s="52"/>
      <c r="N277" s="52"/>
      <c r="O277" s="52"/>
      <c r="P277" s="52"/>
      <c r="Q277" s="52"/>
      <c r="R277" s="52"/>
      <c r="S277" s="52"/>
    </row>
    <row r="278" spans="2:19" ht="20.100000000000001" customHeight="1" x14ac:dyDescent="0.25">
      <c r="B278" s="52"/>
      <c r="C278" s="162"/>
      <c r="D278" s="216" t="s">
        <v>416</v>
      </c>
      <c r="E278" s="146" t="s">
        <v>97</v>
      </c>
      <c r="F278" s="52"/>
      <c r="G278" s="52"/>
      <c r="H278" s="52"/>
      <c r="I278" s="52"/>
      <c r="J278" s="52"/>
      <c r="K278" s="52"/>
      <c r="L278" s="52"/>
      <c r="M278" s="52"/>
      <c r="N278" s="619" t="s">
        <v>372</v>
      </c>
      <c r="O278" s="619"/>
      <c r="P278" s="619"/>
      <c r="Q278" s="619"/>
      <c r="R278" s="144" t="e" vm="14">
        <v>#VALUE!</v>
      </c>
      <c r="S278" s="52"/>
    </row>
    <row r="279" spans="2:19" ht="20.100000000000001" customHeight="1" x14ac:dyDescent="0.25">
      <c r="B279" s="52"/>
      <c r="C279" s="176"/>
      <c r="D279" s="147" t="s">
        <v>42</v>
      </c>
      <c r="E279" s="146" t="s">
        <v>98</v>
      </c>
      <c r="F279" s="52"/>
      <c r="G279" s="52"/>
      <c r="H279" s="52"/>
      <c r="I279" s="52"/>
      <c r="J279" s="52"/>
      <c r="K279" s="52"/>
      <c r="L279" s="52"/>
      <c r="M279" s="52"/>
      <c r="N279" s="52"/>
      <c r="O279" s="52"/>
      <c r="P279" s="52"/>
      <c r="Q279" s="52"/>
      <c r="R279" s="52"/>
      <c r="S279" s="52"/>
    </row>
    <row r="280" spans="2:19" ht="20.100000000000001" customHeight="1" x14ac:dyDescent="0.25">
      <c r="B280" s="52"/>
      <c r="C280" s="153"/>
      <c r="D280" s="217" t="s">
        <v>525</v>
      </c>
      <c r="E280" s="146" t="s">
        <v>99</v>
      </c>
      <c r="F280" s="52"/>
      <c r="G280" s="52"/>
      <c r="H280" s="52"/>
      <c r="I280" s="52"/>
      <c r="J280" s="52"/>
      <c r="K280" s="52"/>
      <c r="L280" s="52"/>
      <c r="M280" s="52"/>
      <c r="N280" s="52"/>
      <c r="O280" s="52"/>
      <c r="P280" s="52"/>
      <c r="Q280" s="52"/>
      <c r="R280" s="52"/>
      <c r="S280" s="52"/>
    </row>
    <row r="281" spans="2:19" ht="20.100000000000001" customHeight="1" x14ac:dyDescent="0.25">
      <c r="B281" s="52"/>
      <c r="C281" s="218"/>
      <c r="D281" s="149" t="s">
        <v>102</v>
      </c>
      <c r="E281" s="146" t="s">
        <v>172</v>
      </c>
      <c r="F281" s="52"/>
      <c r="G281" s="52"/>
      <c r="H281" s="52"/>
      <c r="I281" s="52"/>
      <c r="J281" s="52"/>
      <c r="K281" s="52"/>
      <c r="L281" s="52"/>
      <c r="M281" s="52"/>
      <c r="N281" s="52"/>
      <c r="O281" s="52"/>
      <c r="P281" s="52"/>
      <c r="Q281" s="52"/>
      <c r="R281" s="52"/>
      <c r="S281" s="52"/>
    </row>
    <row r="282" spans="2:19" ht="20.100000000000001" customHeight="1" x14ac:dyDescent="0.25">
      <c r="B282" s="52"/>
      <c r="C282" s="177"/>
      <c r="D282" s="173" t="s">
        <v>104</v>
      </c>
      <c r="E282" s="146" t="s">
        <v>76</v>
      </c>
      <c r="F282" s="52"/>
      <c r="G282" s="52"/>
      <c r="H282" s="52"/>
      <c r="I282" s="52"/>
      <c r="J282" s="52"/>
      <c r="K282" s="52"/>
      <c r="L282" s="52"/>
      <c r="M282" s="52"/>
      <c r="N282" s="52"/>
      <c r="O282" s="52"/>
      <c r="P282" s="52"/>
      <c r="Q282" s="52"/>
      <c r="R282" s="52"/>
      <c r="S282" s="52"/>
    </row>
    <row r="283" spans="2:19" ht="20.100000000000001" customHeight="1" x14ac:dyDescent="0.25">
      <c r="B283" s="52"/>
      <c r="C283" s="52"/>
      <c r="D283" s="52"/>
      <c r="E283" s="52"/>
      <c r="F283" s="52"/>
      <c r="G283" s="52"/>
      <c r="H283" s="52"/>
      <c r="I283" s="610" t="s">
        <v>50</v>
      </c>
      <c r="J283" s="610"/>
      <c r="K283" s="610"/>
      <c r="L283" s="610"/>
      <c r="M283" s="52"/>
      <c r="N283" s="52"/>
      <c r="O283" s="52"/>
      <c r="P283" s="52"/>
      <c r="Q283" s="52"/>
      <c r="R283" s="52"/>
      <c r="S283" s="52"/>
    </row>
    <row r="284" spans="2:19" ht="20.100000000000001" customHeight="1" x14ac:dyDescent="0.25">
      <c r="B284" s="52"/>
      <c r="C284" s="52"/>
      <c r="D284" s="52"/>
      <c r="E284" s="52"/>
      <c r="F284" s="52"/>
      <c r="G284" s="52"/>
      <c r="H284" s="52"/>
      <c r="I284" s="610"/>
      <c r="J284" s="610"/>
      <c r="K284" s="610"/>
      <c r="L284" s="610"/>
      <c r="M284" s="52"/>
      <c r="N284" s="52"/>
      <c r="O284" s="52"/>
      <c r="P284" s="52"/>
      <c r="Q284" s="52"/>
      <c r="R284" s="52"/>
      <c r="S284" s="52"/>
    </row>
    <row r="285" spans="2:19" ht="20.100000000000001" customHeight="1" x14ac:dyDescent="0.25">
      <c r="B285" s="52"/>
      <c r="C285" s="52"/>
      <c r="D285" s="52"/>
      <c r="E285" s="52"/>
      <c r="F285" s="52"/>
      <c r="G285" s="52"/>
      <c r="H285" s="52"/>
      <c r="I285" s="52"/>
      <c r="J285" s="52"/>
      <c r="K285" s="52"/>
      <c r="L285" s="52"/>
      <c r="M285" s="52"/>
      <c r="N285" s="52"/>
      <c r="O285" s="52"/>
      <c r="P285" s="52"/>
      <c r="Q285" s="52"/>
      <c r="R285" s="52"/>
      <c r="S285" s="52"/>
    </row>
    <row r="286" spans="2:19" ht="20.100000000000001" customHeight="1" x14ac:dyDescent="0.25">
      <c r="B286" s="52"/>
      <c r="C286" s="181" t="s">
        <v>198</v>
      </c>
      <c r="D286" s="181"/>
      <c r="E286" s="181"/>
      <c r="F286" s="181"/>
      <c r="G286" s="181"/>
      <c r="H286" s="181"/>
      <c r="I286" s="181"/>
      <c r="J286" s="181"/>
      <c r="K286" s="181"/>
      <c r="L286" s="181"/>
      <c r="M286" s="181"/>
      <c r="N286" s="181"/>
      <c r="O286" s="181"/>
      <c r="P286" s="181"/>
      <c r="Q286" s="181"/>
      <c r="R286" s="181"/>
      <c r="S286" s="52"/>
    </row>
    <row r="287" spans="2:19" ht="20.100000000000001" customHeight="1" x14ac:dyDescent="0.25">
      <c r="B287" s="52"/>
      <c r="C287" s="616" t="s">
        <v>199</v>
      </c>
      <c r="D287" s="616"/>
      <c r="E287" s="616"/>
      <c r="F287" s="616"/>
      <c r="G287" s="616"/>
      <c r="H287" s="616"/>
      <c r="I287" s="616"/>
      <c r="J287" s="616"/>
      <c r="K287" s="616"/>
      <c r="L287" s="616"/>
      <c r="M287" s="616"/>
      <c r="N287" s="182"/>
      <c r="O287" s="182"/>
      <c r="P287" s="182"/>
      <c r="Q287" s="182"/>
      <c r="R287" s="182"/>
      <c r="S287" s="52"/>
    </row>
    <row r="288" spans="2:19" ht="20.100000000000001" customHeight="1" x14ac:dyDescent="0.25">
      <c r="B288" s="52"/>
      <c r="C288" s="616"/>
      <c r="D288" s="616"/>
      <c r="E288" s="616"/>
      <c r="F288" s="616"/>
      <c r="G288" s="616"/>
      <c r="H288" s="616"/>
      <c r="I288" s="616"/>
      <c r="J288" s="616"/>
      <c r="K288" s="616"/>
      <c r="L288" s="616"/>
      <c r="M288" s="616"/>
      <c r="N288" s="182"/>
      <c r="O288" s="182"/>
      <c r="P288" s="182"/>
      <c r="Q288" s="182"/>
      <c r="R288" s="182"/>
      <c r="S288" s="52"/>
    </row>
    <row r="289" spans="2:19" ht="20.100000000000001" customHeight="1" x14ac:dyDescent="0.25">
      <c r="B289" s="52"/>
      <c r="C289" s="52"/>
      <c r="D289" s="52"/>
      <c r="E289" s="52"/>
      <c r="F289" s="52"/>
      <c r="G289" s="52"/>
      <c r="H289" s="52"/>
      <c r="I289" s="52"/>
      <c r="J289" s="52"/>
      <c r="K289" s="52"/>
      <c r="L289" s="52"/>
      <c r="M289" s="52"/>
      <c r="N289" s="52"/>
      <c r="O289" s="52"/>
      <c r="P289" s="52"/>
      <c r="Q289" s="52"/>
      <c r="R289" s="52"/>
      <c r="S289" s="52"/>
    </row>
    <row r="290" spans="2:19" ht="20.100000000000001" customHeight="1" x14ac:dyDescent="0.25">
      <c r="B290" s="52"/>
      <c r="C290" s="162"/>
      <c r="D290" s="216" t="s">
        <v>416</v>
      </c>
      <c r="E290" s="146" t="s">
        <v>97</v>
      </c>
      <c r="F290" s="52"/>
      <c r="G290" s="52"/>
      <c r="H290" s="52"/>
      <c r="I290" s="52"/>
      <c r="J290" s="52"/>
      <c r="K290" s="52"/>
      <c r="L290" s="52"/>
      <c r="M290" s="52"/>
      <c r="N290" s="52"/>
      <c r="O290" s="52"/>
      <c r="P290" s="52"/>
      <c r="Q290" s="52"/>
      <c r="R290" s="52"/>
      <c r="S290" s="52"/>
    </row>
    <row r="291" spans="2:19" ht="20.100000000000001" customHeight="1" x14ac:dyDescent="0.25">
      <c r="B291" s="52"/>
      <c r="C291" s="176"/>
      <c r="D291" s="147" t="s">
        <v>42</v>
      </c>
      <c r="E291" s="146" t="s">
        <v>98</v>
      </c>
      <c r="F291" s="52"/>
      <c r="G291" s="52"/>
      <c r="H291" s="52"/>
      <c r="I291" s="52"/>
      <c r="J291" s="52"/>
      <c r="K291" s="52"/>
      <c r="L291" s="52"/>
      <c r="M291" s="52"/>
      <c r="N291" s="52"/>
      <c r="O291" s="52"/>
      <c r="P291" s="52"/>
      <c r="Q291" s="52"/>
      <c r="R291" s="52"/>
      <c r="S291" s="52"/>
    </row>
    <row r="292" spans="2:19" ht="20.100000000000001" customHeight="1" x14ac:dyDescent="0.25">
      <c r="B292" s="52"/>
      <c r="C292" s="153"/>
      <c r="D292" s="217" t="s">
        <v>525</v>
      </c>
      <c r="E292" s="146" t="s">
        <v>99</v>
      </c>
      <c r="F292" s="52"/>
      <c r="G292" s="52"/>
      <c r="H292" s="52"/>
      <c r="I292" s="52"/>
      <c r="J292" s="52"/>
      <c r="K292" s="52"/>
      <c r="L292" s="52"/>
      <c r="M292" s="52"/>
      <c r="N292" s="52"/>
      <c r="O292" s="52"/>
      <c r="P292" s="52"/>
      <c r="Q292" s="52"/>
      <c r="R292" s="52"/>
      <c r="S292" s="52"/>
    </row>
    <row r="293" spans="2:19" ht="20.100000000000001" customHeight="1" x14ac:dyDescent="0.25">
      <c r="B293" s="52"/>
      <c r="C293" s="218"/>
      <c r="D293" s="149" t="s">
        <v>102</v>
      </c>
      <c r="E293" s="146" t="s">
        <v>172</v>
      </c>
      <c r="F293" s="52"/>
      <c r="G293" s="52"/>
      <c r="H293" s="52"/>
      <c r="I293" s="52"/>
      <c r="J293" s="52"/>
      <c r="K293" s="52"/>
      <c r="L293" s="52"/>
      <c r="M293" s="52"/>
      <c r="N293" s="52"/>
      <c r="O293" s="52"/>
      <c r="P293" s="52"/>
      <c r="Q293" s="52"/>
      <c r="R293" s="52"/>
      <c r="S293" s="52"/>
    </row>
    <row r="294" spans="2:19" ht="20.100000000000001" customHeight="1" x14ac:dyDescent="0.25">
      <c r="B294" s="52"/>
      <c r="C294" s="177"/>
      <c r="D294" s="173" t="s">
        <v>104</v>
      </c>
      <c r="E294" s="146" t="s">
        <v>76</v>
      </c>
      <c r="F294" s="52"/>
      <c r="G294" s="52"/>
      <c r="H294" s="52"/>
      <c r="I294" s="52"/>
      <c r="J294" s="52"/>
      <c r="K294" s="52"/>
      <c r="L294" s="52"/>
      <c r="M294" s="52"/>
      <c r="N294" s="52"/>
      <c r="O294" s="52"/>
      <c r="P294" s="52"/>
      <c r="Q294" s="52"/>
      <c r="R294" s="52"/>
      <c r="S294" s="52"/>
    </row>
    <row r="295" spans="2:19" ht="20.100000000000001" customHeight="1" x14ac:dyDescent="0.25">
      <c r="B295" s="52"/>
      <c r="C295" s="52"/>
      <c r="D295" s="52"/>
      <c r="E295" s="52"/>
      <c r="F295" s="52"/>
      <c r="G295" s="52"/>
      <c r="H295" s="52"/>
      <c r="I295" s="610" t="s">
        <v>50</v>
      </c>
      <c r="J295" s="610"/>
      <c r="K295" s="610"/>
      <c r="L295" s="610"/>
      <c r="M295" s="52"/>
      <c r="N295" s="52"/>
      <c r="O295" s="52"/>
      <c r="P295" s="52"/>
      <c r="Q295" s="52"/>
      <c r="R295" s="52"/>
      <c r="S295" s="52"/>
    </row>
    <row r="296" spans="2:19" ht="20.100000000000001" customHeight="1" x14ac:dyDescent="0.25">
      <c r="B296" s="52"/>
      <c r="C296" s="52"/>
      <c r="D296" s="52"/>
      <c r="E296" s="52"/>
      <c r="F296" s="52"/>
      <c r="G296" s="52"/>
      <c r="H296" s="52"/>
      <c r="I296" s="610"/>
      <c r="J296" s="610"/>
      <c r="K296" s="610"/>
      <c r="L296" s="610"/>
      <c r="M296" s="52"/>
      <c r="N296" s="52"/>
      <c r="O296" s="52"/>
      <c r="P296" s="52"/>
      <c r="Q296" s="52"/>
      <c r="R296" s="52"/>
      <c r="S296" s="52"/>
    </row>
    <row r="297" spans="2:19" ht="20.100000000000001" customHeight="1" x14ac:dyDescent="0.25">
      <c r="B297" s="52"/>
      <c r="C297" s="52"/>
      <c r="D297" s="52"/>
      <c r="E297" s="52"/>
      <c r="F297" s="52"/>
      <c r="G297" s="52"/>
      <c r="H297" s="52"/>
      <c r="I297" s="52"/>
      <c r="J297" s="52"/>
      <c r="K297" s="52"/>
      <c r="L297" s="52"/>
      <c r="M297" s="52"/>
      <c r="N297" s="52"/>
      <c r="O297" s="52"/>
      <c r="P297" s="52"/>
      <c r="Q297" s="52"/>
      <c r="R297" s="52"/>
      <c r="S297" s="52"/>
    </row>
    <row r="298" spans="2:19" ht="20.100000000000001" customHeight="1" x14ac:dyDescent="0.25">
      <c r="B298" s="199"/>
      <c r="C298" s="199"/>
      <c r="D298" s="199"/>
      <c r="E298" s="199"/>
      <c r="F298" s="199"/>
      <c r="G298" s="199"/>
      <c r="H298" s="199"/>
      <c r="I298" s="199"/>
      <c r="J298" s="199"/>
      <c r="K298" s="199"/>
      <c r="L298" s="199"/>
      <c r="M298" s="199"/>
      <c r="N298" s="199"/>
      <c r="O298" s="199"/>
      <c r="P298" s="199"/>
      <c r="Q298" s="199"/>
      <c r="R298" s="199"/>
      <c r="S298" s="199"/>
    </row>
    <row r="299" spans="2:19" s="43" customFormat="1" ht="39.9" customHeight="1" x14ac:dyDescent="0.25">
      <c r="B299" s="228"/>
      <c r="C299" s="113" t="s">
        <v>631</v>
      </c>
      <c r="D299" s="229"/>
      <c r="E299" s="229"/>
      <c r="F299" s="229"/>
      <c r="G299" s="229"/>
      <c r="H299" s="229"/>
      <c r="I299" s="229"/>
      <c r="J299" s="229"/>
      <c r="K299" s="229"/>
      <c r="L299" s="229"/>
      <c r="M299" s="229"/>
      <c r="N299" s="229"/>
      <c r="O299" s="229"/>
      <c r="P299" s="229"/>
      <c r="Q299" s="229"/>
      <c r="R299" s="229"/>
      <c r="S299" s="229"/>
    </row>
    <row r="300" spans="2:19" ht="20.100000000000001" customHeight="1" x14ac:dyDescent="0.25">
      <c r="B300" s="52"/>
      <c r="C300" s="52"/>
      <c r="D300" s="52"/>
      <c r="E300" s="52"/>
      <c r="F300" s="52"/>
      <c r="G300" s="52"/>
      <c r="H300" s="52"/>
      <c r="I300" s="52"/>
      <c r="J300" s="52"/>
      <c r="K300" s="52"/>
      <c r="L300" s="52"/>
      <c r="M300" s="52"/>
      <c r="N300" s="52"/>
      <c r="O300" s="52"/>
      <c r="P300" s="52"/>
      <c r="Q300" s="52"/>
      <c r="R300" s="52"/>
      <c r="S300" s="52"/>
    </row>
    <row r="301" spans="2:19" ht="20.100000000000001" customHeight="1" x14ac:dyDescent="0.25">
      <c r="B301" s="52"/>
      <c r="C301" s="181" t="s">
        <v>907</v>
      </c>
      <c r="D301" s="181"/>
      <c r="E301" s="181"/>
      <c r="F301" s="181"/>
      <c r="G301" s="181"/>
      <c r="H301" s="181"/>
      <c r="I301" s="181"/>
      <c r="J301" s="181"/>
      <c r="K301" s="181"/>
      <c r="L301" s="181"/>
      <c r="M301" s="181"/>
      <c r="N301" s="181"/>
      <c r="O301" s="181"/>
      <c r="P301" s="181"/>
      <c r="Q301" s="181"/>
      <c r="R301" s="181"/>
      <c r="S301" s="52"/>
    </row>
    <row r="302" spans="2:19" ht="20.100000000000001" customHeight="1" x14ac:dyDescent="0.25">
      <c r="B302" s="52"/>
      <c r="C302" s="616" t="s">
        <v>200</v>
      </c>
      <c r="D302" s="616"/>
      <c r="E302" s="616"/>
      <c r="F302" s="616"/>
      <c r="G302" s="616"/>
      <c r="H302" s="616"/>
      <c r="I302" s="616"/>
      <c r="J302" s="616"/>
      <c r="K302" s="616"/>
      <c r="L302" s="616"/>
      <c r="M302" s="616"/>
      <c r="N302" s="616"/>
      <c r="O302" s="150"/>
      <c r="P302" s="143"/>
      <c r="Q302" s="143"/>
      <c r="R302" s="143"/>
      <c r="S302" s="52"/>
    </row>
    <row r="303" spans="2:19" ht="20.100000000000001" customHeight="1" x14ac:dyDescent="0.25">
      <c r="B303" s="52"/>
      <c r="C303" s="616"/>
      <c r="D303" s="616"/>
      <c r="E303" s="616"/>
      <c r="F303" s="616"/>
      <c r="G303" s="616"/>
      <c r="H303" s="616"/>
      <c r="I303" s="616"/>
      <c r="J303" s="616"/>
      <c r="K303" s="616"/>
      <c r="L303" s="616"/>
      <c r="M303" s="616"/>
      <c r="N303" s="616"/>
      <c r="O303" s="150"/>
      <c r="P303" s="143"/>
      <c r="Q303" s="143"/>
      <c r="R303" s="143"/>
      <c r="S303" s="52"/>
    </row>
    <row r="304" spans="2:19" ht="20.100000000000001" customHeight="1" x14ac:dyDescent="0.25">
      <c r="B304" s="52"/>
      <c r="C304" s="52"/>
      <c r="D304" s="52"/>
      <c r="E304" s="52"/>
      <c r="F304" s="52"/>
      <c r="G304" s="52"/>
      <c r="H304" s="52"/>
      <c r="I304" s="52"/>
      <c r="J304" s="52"/>
      <c r="K304" s="52"/>
      <c r="L304" s="52"/>
      <c r="M304" s="52"/>
      <c r="N304" s="52"/>
      <c r="O304" s="52"/>
      <c r="P304" s="52"/>
      <c r="Q304" s="52"/>
      <c r="R304" s="52"/>
      <c r="S304" s="52"/>
    </row>
    <row r="305" spans="2:19" ht="20.100000000000001" customHeight="1" x14ac:dyDescent="0.25">
      <c r="B305" s="52"/>
      <c r="C305" s="162"/>
      <c r="D305" s="216" t="s">
        <v>416</v>
      </c>
      <c r="E305" s="146" t="s">
        <v>97</v>
      </c>
      <c r="F305" s="52"/>
      <c r="G305" s="52"/>
      <c r="H305" s="52"/>
      <c r="I305" s="52"/>
      <c r="J305" s="52"/>
      <c r="K305" s="52"/>
      <c r="L305" s="52"/>
      <c r="M305" s="52"/>
      <c r="N305" s="52"/>
      <c r="O305" s="52"/>
      <c r="P305" s="52"/>
      <c r="Q305" s="52"/>
      <c r="R305" s="52"/>
      <c r="S305" s="52"/>
    </row>
    <row r="306" spans="2:19" ht="20.100000000000001" customHeight="1" x14ac:dyDescent="0.25">
      <c r="B306" s="52"/>
      <c r="C306" s="176"/>
      <c r="D306" s="147" t="s">
        <v>42</v>
      </c>
      <c r="E306" s="146" t="s">
        <v>98</v>
      </c>
      <c r="F306" s="52"/>
      <c r="G306" s="52"/>
      <c r="H306" s="52"/>
      <c r="I306" s="52"/>
      <c r="J306" s="52"/>
      <c r="K306" s="52"/>
      <c r="L306" s="52"/>
      <c r="M306" s="52"/>
      <c r="N306" s="52"/>
      <c r="O306" s="52"/>
      <c r="P306" s="52"/>
      <c r="Q306" s="52"/>
      <c r="R306" s="52"/>
      <c r="S306" s="52"/>
    </row>
    <row r="307" spans="2:19" ht="20.100000000000001" customHeight="1" x14ac:dyDescent="0.25">
      <c r="B307" s="52"/>
      <c r="C307" s="153"/>
      <c r="D307" s="217" t="s">
        <v>525</v>
      </c>
      <c r="E307" s="146" t="s">
        <v>99</v>
      </c>
      <c r="F307" s="52"/>
      <c r="G307" s="52"/>
      <c r="H307" s="52"/>
      <c r="I307" s="52"/>
      <c r="J307" s="52"/>
      <c r="K307" s="52"/>
      <c r="L307" s="52"/>
      <c r="M307" s="52"/>
      <c r="N307" s="52"/>
      <c r="O307" s="52"/>
      <c r="P307" s="52"/>
      <c r="Q307" s="52"/>
      <c r="R307" s="52"/>
      <c r="S307" s="52"/>
    </row>
    <row r="308" spans="2:19" ht="20.100000000000001" customHeight="1" x14ac:dyDescent="0.25">
      <c r="B308" s="52"/>
      <c r="C308" s="218"/>
      <c r="D308" s="149" t="s">
        <v>102</v>
      </c>
      <c r="E308" s="146" t="s">
        <v>172</v>
      </c>
      <c r="F308" s="52"/>
      <c r="G308" s="52"/>
      <c r="H308" s="52"/>
      <c r="I308" s="52"/>
      <c r="J308" s="52"/>
      <c r="K308" s="52"/>
      <c r="L308" s="52"/>
      <c r="M308" s="52"/>
      <c r="N308" s="52"/>
      <c r="O308" s="52"/>
      <c r="P308" s="52"/>
      <c r="Q308" s="52"/>
      <c r="R308" s="52"/>
      <c r="S308" s="52"/>
    </row>
    <row r="309" spans="2:19" ht="20.100000000000001" customHeight="1" x14ac:dyDescent="0.25">
      <c r="B309" s="52"/>
      <c r="C309" s="177"/>
      <c r="D309" s="173" t="s">
        <v>104</v>
      </c>
      <c r="E309" s="146" t="s">
        <v>76</v>
      </c>
      <c r="F309" s="52"/>
      <c r="G309" s="52"/>
      <c r="H309" s="52"/>
      <c r="I309" s="52"/>
      <c r="J309" s="52"/>
      <c r="K309" s="52"/>
      <c r="L309" s="52"/>
      <c r="M309" s="52"/>
      <c r="N309" s="52"/>
      <c r="O309" s="52"/>
      <c r="P309" s="52"/>
      <c r="Q309" s="52"/>
      <c r="R309" s="52"/>
      <c r="S309" s="52"/>
    </row>
    <row r="310" spans="2:19" ht="20.100000000000001" customHeight="1" x14ac:dyDescent="0.25">
      <c r="B310" s="52"/>
      <c r="C310" s="52"/>
      <c r="D310" s="52"/>
      <c r="E310" s="52"/>
      <c r="F310" s="52"/>
      <c r="G310" s="52"/>
      <c r="H310" s="52"/>
      <c r="I310" s="610" t="s">
        <v>50</v>
      </c>
      <c r="J310" s="610"/>
      <c r="K310" s="610"/>
      <c r="L310" s="610"/>
      <c r="M310" s="52"/>
      <c r="N310" s="52"/>
      <c r="O310" s="52"/>
      <c r="P310" s="52"/>
      <c r="Q310" s="52"/>
      <c r="R310" s="52"/>
      <c r="S310" s="52"/>
    </row>
    <row r="311" spans="2:19" ht="20.100000000000001" customHeight="1" x14ac:dyDescent="0.25">
      <c r="B311" s="52"/>
      <c r="C311" s="52"/>
      <c r="D311" s="52"/>
      <c r="E311" s="52"/>
      <c r="F311" s="52"/>
      <c r="G311" s="52"/>
      <c r="H311" s="52"/>
      <c r="I311" s="610"/>
      <c r="J311" s="610"/>
      <c r="K311" s="610"/>
      <c r="L311" s="610"/>
      <c r="M311" s="52"/>
      <c r="N311" s="52"/>
      <c r="O311" s="52"/>
      <c r="P311" s="52"/>
      <c r="Q311" s="52"/>
      <c r="R311" s="52"/>
      <c r="S311" s="52"/>
    </row>
    <row r="312" spans="2:19" ht="20.100000000000001" customHeight="1" x14ac:dyDescent="0.25">
      <c r="B312" s="52"/>
      <c r="C312" s="52"/>
      <c r="D312" s="52"/>
      <c r="E312" s="52"/>
      <c r="F312" s="52"/>
      <c r="G312" s="52"/>
      <c r="H312" s="52"/>
      <c r="I312" s="52"/>
      <c r="J312" s="52"/>
      <c r="K312" s="52"/>
      <c r="L312" s="52"/>
      <c r="M312" s="52"/>
      <c r="N312" s="52"/>
      <c r="O312" s="52"/>
      <c r="P312" s="52"/>
      <c r="Q312" s="52"/>
      <c r="R312" s="52"/>
      <c r="S312" s="52"/>
    </row>
    <row r="313" spans="2:19" ht="20.100000000000001" customHeight="1" x14ac:dyDescent="0.25">
      <c r="B313" s="52"/>
      <c r="C313" s="181" t="s">
        <v>908</v>
      </c>
      <c r="D313" s="181"/>
      <c r="E313" s="181"/>
      <c r="F313" s="181"/>
      <c r="G313" s="181"/>
      <c r="H313" s="181"/>
      <c r="I313" s="181"/>
      <c r="J313" s="181"/>
      <c r="K313" s="181"/>
      <c r="L313" s="181"/>
      <c r="M313" s="181"/>
      <c r="N313" s="181"/>
      <c r="O313" s="181"/>
      <c r="P313" s="181"/>
      <c r="Q313" s="181"/>
      <c r="R313" s="181"/>
      <c r="S313" s="52"/>
    </row>
    <row r="314" spans="2:19" ht="20.100000000000001" customHeight="1" x14ac:dyDescent="0.25">
      <c r="B314" s="52"/>
      <c r="C314" s="616" t="s">
        <v>201</v>
      </c>
      <c r="D314" s="616"/>
      <c r="E314" s="616"/>
      <c r="F314" s="616"/>
      <c r="G314" s="616"/>
      <c r="H314" s="616"/>
      <c r="I314" s="616"/>
      <c r="J314" s="616"/>
      <c r="K314" s="616"/>
      <c r="L314" s="616"/>
      <c r="M314" s="616"/>
      <c r="N314" s="616"/>
      <c r="O314" s="182"/>
      <c r="P314" s="182"/>
      <c r="Q314" s="182"/>
      <c r="R314" s="182"/>
      <c r="S314" s="52"/>
    </row>
    <row r="315" spans="2:19" ht="20.100000000000001" customHeight="1" x14ac:dyDescent="0.25">
      <c r="B315" s="52"/>
      <c r="C315" s="616"/>
      <c r="D315" s="616"/>
      <c r="E315" s="616"/>
      <c r="F315" s="616"/>
      <c r="G315" s="616"/>
      <c r="H315" s="616"/>
      <c r="I315" s="616"/>
      <c r="J315" s="616"/>
      <c r="K315" s="616"/>
      <c r="L315" s="616"/>
      <c r="M315" s="616"/>
      <c r="N315" s="616"/>
      <c r="O315" s="182"/>
      <c r="P315" s="182"/>
      <c r="Q315" s="182"/>
      <c r="R315" s="182"/>
      <c r="S315" s="52"/>
    </row>
    <row r="316" spans="2:19" ht="20.100000000000001" customHeight="1" x14ac:dyDescent="0.25">
      <c r="B316" s="52"/>
      <c r="C316" s="616"/>
      <c r="D316" s="616"/>
      <c r="E316" s="616"/>
      <c r="F316" s="616"/>
      <c r="G316" s="616"/>
      <c r="H316" s="616"/>
      <c r="I316" s="616"/>
      <c r="J316" s="616"/>
      <c r="K316" s="616"/>
      <c r="L316" s="616"/>
      <c r="M316" s="616"/>
      <c r="N316" s="616"/>
      <c r="O316" s="182"/>
      <c r="P316" s="182"/>
      <c r="Q316" s="182"/>
      <c r="R316" s="182"/>
      <c r="S316" s="52"/>
    </row>
    <row r="317" spans="2:19" ht="20.100000000000001" customHeight="1" x14ac:dyDescent="0.3">
      <c r="B317" s="52"/>
      <c r="C317" s="52"/>
      <c r="D317" s="52"/>
      <c r="E317" s="52"/>
      <c r="F317" s="52"/>
      <c r="G317" s="52"/>
      <c r="H317" s="52"/>
      <c r="I317" s="52"/>
      <c r="J317" s="52"/>
      <c r="K317" s="52"/>
      <c r="L317" s="52"/>
      <c r="M317" s="219"/>
      <c r="N317" s="619" t="s">
        <v>372</v>
      </c>
      <c r="O317" s="619"/>
      <c r="P317" s="619"/>
      <c r="Q317" s="619"/>
      <c r="R317" s="144" t="e" vm="14">
        <v>#VALUE!</v>
      </c>
      <c r="S317" s="52"/>
    </row>
    <row r="318" spans="2:19" ht="20.100000000000001" customHeight="1" x14ac:dyDescent="0.25">
      <c r="B318" s="52"/>
      <c r="C318" s="162"/>
      <c r="D318" s="216" t="s">
        <v>416</v>
      </c>
      <c r="E318" s="146" t="s">
        <v>97</v>
      </c>
      <c r="F318" s="52"/>
      <c r="G318" s="52"/>
      <c r="H318" s="52"/>
      <c r="I318" s="52"/>
      <c r="J318" s="52"/>
      <c r="K318" s="52"/>
      <c r="L318" s="52"/>
      <c r="M318" s="52"/>
      <c r="N318" s="52"/>
      <c r="O318" s="52"/>
      <c r="P318" s="52"/>
      <c r="Q318" s="52"/>
      <c r="R318" s="52"/>
      <c r="S318" s="52"/>
    </row>
    <row r="319" spans="2:19" ht="20.100000000000001" customHeight="1" x14ac:dyDescent="0.25">
      <c r="B319" s="52"/>
      <c r="C319" s="176"/>
      <c r="D319" s="147" t="s">
        <v>42</v>
      </c>
      <c r="E319" s="146" t="s">
        <v>98</v>
      </c>
      <c r="F319" s="52"/>
      <c r="G319" s="52"/>
      <c r="H319" s="52"/>
      <c r="I319" s="52"/>
      <c r="J319" s="52"/>
      <c r="K319" s="52"/>
      <c r="L319" s="52"/>
      <c r="M319" s="52"/>
      <c r="N319" s="52"/>
      <c r="O319" s="52"/>
      <c r="P319" s="52"/>
      <c r="Q319" s="52"/>
      <c r="R319" s="52"/>
      <c r="S319" s="52"/>
    </row>
    <row r="320" spans="2:19" ht="20.100000000000001" customHeight="1" x14ac:dyDescent="0.25">
      <c r="B320" s="52"/>
      <c r="C320" s="153"/>
      <c r="D320" s="217" t="s">
        <v>525</v>
      </c>
      <c r="E320" s="146" t="s">
        <v>99</v>
      </c>
      <c r="F320" s="52"/>
      <c r="G320" s="52"/>
      <c r="H320" s="52"/>
      <c r="I320" s="52"/>
      <c r="J320" s="52"/>
      <c r="K320" s="52"/>
      <c r="L320" s="52"/>
      <c r="M320" s="52"/>
      <c r="N320" s="52"/>
      <c r="O320" s="52"/>
      <c r="P320" s="52"/>
      <c r="Q320" s="52"/>
      <c r="R320" s="52"/>
      <c r="S320" s="52"/>
    </row>
    <row r="321" spans="2:19" ht="20.100000000000001" customHeight="1" x14ac:dyDescent="0.25">
      <c r="B321" s="52"/>
      <c r="C321" s="218"/>
      <c r="D321" s="149" t="s">
        <v>102</v>
      </c>
      <c r="E321" s="146" t="s">
        <v>172</v>
      </c>
      <c r="F321" s="52"/>
      <c r="G321" s="52"/>
      <c r="H321" s="52"/>
      <c r="I321" s="52"/>
      <c r="J321" s="52"/>
      <c r="K321" s="52"/>
      <c r="L321" s="52"/>
      <c r="M321" s="52"/>
      <c r="N321" s="52"/>
      <c r="O321" s="52"/>
      <c r="P321" s="52"/>
      <c r="Q321" s="52"/>
      <c r="R321" s="52"/>
      <c r="S321" s="52"/>
    </row>
    <row r="322" spans="2:19" ht="20.100000000000001" customHeight="1" x14ac:dyDescent="0.25">
      <c r="B322" s="52"/>
      <c r="C322" s="177"/>
      <c r="D322" s="173" t="s">
        <v>104</v>
      </c>
      <c r="E322" s="146" t="s">
        <v>76</v>
      </c>
      <c r="F322" s="52"/>
      <c r="G322" s="52"/>
      <c r="H322" s="52"/>
      <c r="I322" s="52"/>
      <c r="J322" s="52"/>
      <c r="K322" s="52"/>
      <c r="L322" s="52"/>
      <c r="M322" s="52"/>
      <c r="N322" s="52"/>
      <c r="O322" s="52"/>
      <c r="P322" s="52"/>
      <c r="Q322" s="52"/>
      <c r="R322" s="52"/>
      <c r="S322" s="52"/>
    </row>
    <row r="323" spans="2:19" ht="20.100000000000001" customHeight="1" x14ac:dyDescent="0.25">
      <c r="B323" s="52"/>
      <c r="C323" s="52"/>
      <c r="D323" s="52"/>
      <c r="E323" s="52"/>
      <c r="F323" s="52"/>
      <c r="G323" s="52"/>
      <c r="H323" s="52"/>
      <c r="I323" s="610" t="s">
        <v>50</v>
      </c>
      <c r="J323" s="610"/>
      <c r="K323" s="610"/>
      <c r="L323" s="610"/>
      <c r="M323" s="52"/>
      <c r="N323" s="52"/>
      <c r="O323" s="52"/>
      <c r="P323" s="52"/>
      <c r="Q323" s="52"/>
      <c r="R323" s="52"/>
      <c r="S323" s="52"/>
    </row>
    <row r="324" spans="2:19" ht="20.100000000000001" customHeight="1" x14ac:dyDescent="0.25">
      <c r="B324" s="52"/>
      <c r="C324" s="52"/>
      <c r="D324" s="52"/>
      <c r="E324" s="52"/>
      <c r="F324" s="52"/>
      <c r="G324" s="52"/>
      <c r="H324" s="52"/>
      <c r="I324" s="610"/>
      <c r="J324" s="610"/>
      <c r="K324" s="610"/>
      <c r="L324" s="610"/>
      <c r="M324" s="52"/>
      <c r="N324" s="52"/>
      <c r="O324" s="52"/>
      <c r="P324" s="52"/>
      <c r="Q324" s="52"/>
      <c r="R324" s="52"/>
      <c r="S324" s="52"/>
    </row>
    <row r="325" spans="2:19" ht="20.100000000000001" customHeight="1" x14ac:dyDescent="0.25">
      <c r="B325" s="52"/>
      <c r="C325" s="52"/>
      <c r="D325" s="52"/>
      <c r="E325" s="52"/>
      <c r="F325" s="52"/>
      <c r="G325" s="52"/>
      <c r="H325" s="52"/>
      <c r="I325" s="52"/>
      <c r="J325" s="52"/>
      <c r="K325" s="52"/>
      <c r="L325" s="52"/>
      <c r="M325" s="52"/>
      <c r="N325" s="52"/>
      <c r="O325" s="52"/>
      <c r="P325" s="52"/>
      <c r="Q325" s="52"/>
      <c r="R325" s="52"/>
      <c r="S325" s="52"/>
    </row>
    <row r="326" spans="2:19" ht="20.100000000000001" customHeight="1" x14ac:dyDescent="0.25">
      <c r="B326" s="52"/>
      <c r="C326" s="181" t="s">
        <v>909</v>
      </c>
      <c r="D326" s="181"/>
      <c r="E326" s="181"/>
      <c r="F326" s="181"/>
      <c r="G326" s="181"/>
      <c r="H326" s="181"/>
      <c r="I326" s="181"/>
      <c r="J326" s="181"/>
      <c r="K326" s="181"/>
      <c r="L326" s="181"/>
      <c r="M326" s="181"/>
      <c r="N326" s="181"/>
      <c r="O326" s="181"/>
      <c r="P326" s="181"/>
      <c r="Q326" s="181"/>
      <c r="R326" s="181"/>
      <c r="S326" s="52"/>
    </row>
    <row r="327" spans="2:19" ht="20.100000000000001" customHeight="1" x14ac:dyDescent="0.25">
      <c r="B327" s="52"/>
      <c r="C327" s="616" t="s">
        <v>202</v>
      </c>
      <c r="D327" s="616"/>
      <c r="E327" s="616"/>
      <c r="F327" s="616"/>
      <c r="G327" s="616"/>
      <c r="H327" s="616"/>
      <c r="I327" s="616"/>
      <c r="J327" s="616"/>
      <c r="K327" s="616"/>
      <c r="L327" s="616"/>
      <c r="M327" s="616"/>
      <c r="N327" s="616"/>
      <c r="O327" s="182"/>
      <c r="P327" s="182"/>
      <c r="Q327" s="182"/>
      <c r="R327" s="182"/>
      <c r="S327" s="52"/>
    </row>
    <row r="328" spans="2:19" ht="20.100000000000001" customHeight="1" x14ac:dyDescent="0.25">
      <c r="B328" s="52"/>
      <c r="C328" s="616"/>
      <c r="D328" s="616"/>
      <c r="E328" s="616"/>
      <c r="F328" s="616"/>
      <c r="G328" s="616"/>
      <c r="H328" s="616"/>
      <c r="I328" s="616"/>
      <c r="J328" s="616"/>
      <c r="K328" s="616"/>
      <c r="L328" s="616"/>
      <c r="M328" s="616"/>
      <c r="N328" s="616"/>
      <c r="O328" s="182"/>
      <c r="P328" s="182"/>
      <c r="Q328" s="182"/>
      <c r="R328" s="182"/>
      <c r="S328" s="52"/>
    </row>
    <row r="329" spans="2:19" ht="20.100000000000001" customHeight="1" x14ac:dyDescent="0.25">
      <c r="B329" s="52"/>
      <c r="C329" s="616"/>
      <c r="D329" s="616"/>
      <c r="E329" s="616"/>
      <c r="F329" s="616"/>
      <c r="G329" s="616"/>
      <c r="H329" s="616"/>
      <c r="I329" s="616"/>
      <c r="J329" s="616"/>
      <c r="K329" s="616"/>
      <c r="L329" s="616"/>
      <c r="M329" s="616"/>
      <c r="N329" s="616"/>
      <c r="O329" s="182"/>
      <c r="P329" s="182"/>
      <c r="Q329" s="182"/>
      <c r="R329" s="182"/>
      <c r="S329" s="52"/>
    </row>
    <row r="330" spans="2:19" ht="20.100000000000001" customHeight="1" x14ac:dyDescent="0.25">
      <c r="B330" s="52"/>
      <c r="C330" s="52"/>
      <c r="D330" s="52"/>
      <c r="E330" s="52"/>
      <c r="F330" s="52"/>
      <c r="G330" s="52"/>
      <c r="H330" s="52"/>
      <c r="I330" s="52"/>
      <c r="J330" s="52"/>
      <c r="K330" s="52"/>
      <c r="L330" s="52"/>
      <c r="M330" s="52"/>
      <c r="N330" s="52"/>
      <c r="O330" s="52"/>
      <c r="P330" s="52"/>
      <c r="Q330" s="52"/>
      <c r="R330" s="52"/>
      <c r="S330" s="52"/>
    </row>
    <row r="331" spans="2:19" ht="20.100000000000001" customHeight="1" x14ac:dyDescent="0.25">
      <c r="B331" s="52"/>
      <c r="C331" s="162"/>
      <c r="D331" s="216" t="s">
        <v>416</v>
      </c>
      <c r="E331" s="146" t="s">
        <v>97</v>
      </c>
      <c r="F331" s="52"/>
      <c r="G331" s="52"/>
      <c r="H331" s="52"/>
      <c r="I331" s="52"/>
      <c r="J331" s="52"/>
      <c r="K331" s="52"/>
      <c r="L331" s="52"/>
      <c r="M331" s="52"/>
      <c r="N331" s="52"/>
      <c r="O331" s="52"/>
      <c r="P331" s="52"/>
      <c r="Q331" s="52"/>
      <c r="R331" s="52"/>
      <c r="S331" s="52"/>
    </row>
    <row r="332" spans="2:19" ht="20.100000000000001" customHeight="1" x14ac:dyDescent="0.25">
      <c r="B332" s="52"/>
      <c r="C332" s="176"/>
      <c r="D332" s="147" t="s">
        <v>42</v>
      </c>
      <c r="E332" s="146" t="s">
        <v>98</v>
      </c>
      <c r="F332" s="52"/>
      <c r="G332" s="52"/>
      <c r="H332" s="52"/>
      <c r="I332" s="52"/>
      <c r="J332" s="52"/>
      <c r="K332" s="52"/>
      <c r="L332" s="52"/>
      <c r="M332" s="52"/>
      <c r="N332" s="52"/>
      <c r="O332" s="52"/>
      <c r="P332" s="52"/>
      <c r="Q332" s="52"/>
      <c r="R332" s="52"/>
      <c r="S332" s="52"/>
    </row>
    <row r="333" spans="2:19" ht="20.100000000000001" customHeight="1" x14ac:dyDescent="0.25">
      <c r="B333" s="52"/>
      <c r="C333" s="153"/>
      <c r="D333" s="217" t="s">
        <v>525</v>
      </c>
      <c r="E333" s="146" t="s">
        <v>99</v>
      </c>
      <c r="F333" s="52"/>
      <c r="G333" s="52"/>
      <c r="H333" s="52"/>
      <c r="I333" s="52"/>
      <c r="J333" s="52"/>
      <c r="K333" s="52"/>
      <c r="L333" s="52"/>
      <c r="M333" s="52"/>
      <c r="N333" s="52"/>
      <c r="O333" s="52"/>
      <c r="P333" s="52"/>
      <c r="Q333" s="52"/>
      <c r="R333" s="52"/>
      <c r="S333" s="52"/>
    </row>
    <row r="334" spans="2:19" ht="20.100000000000001" customHeight="1" x14ac:dyDescent="0.25">
      <c r="B334" s="52"/>
      <c r="C334" s="218"/>
      <c r="D334" s="149" t="s">
        <v>102</v>
      </c>
      <c r="E334" s="146" t="s">
        <v>172</v>
      </c>
      <c r="F334" s="52"/>
      <c r="G334" s="52"/>
      <c r="H334" s="52"/>
      <c r="I334" s="52"/>
      <c r="J334" s="52"/>
      <c r="K334" s="52"/>
      <c r="L334" s="52"/>
      <c r="M334" s="52"/>
      <c r="N334" s="52"/>
      <c r="O334" s="52"/>
      <c r="P334" s="52"/>
      <c r="Q334" s="52"/>
      <c r="R334" s="52"/>
      <c r="S334" s="52"/>
    </row>
    <row r="335" spans="2:19" ht="20.100000000000001" customHeight="1" x14ac:dyDescent="0.25">
      <c r="B335" s="52"/>
      <c r="C335" s="177"/>
      <c r="D335" s="173" t="s">
        <v>104</v>
      </c>
      <c r="E335" s="146" t="s">
        <v>76</v>
      </c>
      <c r="F335" s="52"/>
      <c r="G335" s="52"/>
      <c r="H335" s="52"/>
      <c r="I335" s="52"/>
      <c r="J335" s="52"/>
      <c r="K335" s="52"/>
      <c r="L335" s="52"/>
      <c r="M335" s="52"/>
      <c r="N335" s="52"/>
      <c r="O335" s="52"/>
      <c r="P335" s="52"/>
      <c r="Q335" s="52"/>
      <c r="R335" s="52"/>
      <c r="S335" s="52"/>
    </row>
    <row r="336" spans="2:19" ht="20.100000000000001" customHeight="1" x14ac:dyDescent="0.25">
      <c r="B336" s="52"/>
      <c r="C336" s="52"/>
      <c r="D336" s="52"/>
      <c r="E336" s="52"/>
      <c r="F336" s="52"/>
      <c r="G336" s="52"/>
      <c r="H336" s="52"/>
      <c r="I336" s="610" t="s">
        <v>50</v>
      </c>
      <c r="J336" s="610"/>
      <c r="K336" s="610"/>
      <c r="L336" s="610"/>
      <c r="M336" s="52"/>
      <c r="N336" s="52"/>
      <c r="O336" s="52"/>
      <c r="P336" s="52"/>
      <c r="Q336" s="52"/>
      <c r="R336" s="52"/>
      <c r="S336" s="52"/>
    </row>
    <row r="337" spans="2:19" ht="20.100000000000001" customHeight="1" x14ac:dyDescent="0.25">
      <c r="B337" s="52"/>
      <c r="C337" s="52"/>
      <c r="D337" s="52"/>
      <c r="E337" s="52"/>
      <c r="F337" s="52"/>
      <c r="G337" s="52"/>
      <c r="H337" s="52"/>
      <c r="I337" s="610"/>
      <c r="J337" s="610"/>
      <c r="K337" s="610"/>
      <c r="L337" s="610"/>
      <c r="M337" s="52"/>
      <c r="N337" s="52"/>
      <c r="O337" s="52"/>
      <c r="P337" s="52"/>
      <c r="Q337" s="52"/>
      <c r="R337" s="52"/>
      <c r="S337" s="52"/>
    </row>
    <row r="338" spans="2:19" ht="20.100000000000001" customHeight="1" x14ac:dyDescent="0.25">
      <c r="B338" s="52"/>
      <c r="C338" s="52"/>
      <c r="D338" s="52"/>
      <c r="E338" s="52"/>
      <c r="F338" s="52"/>
      <c r="G338" s="52"/>
      <c r="H338" s="52"/>
      <c r="I338" s="52"/>
      <c r="J338" s="52"/>
      <c r="K338" s="52"/>
      <c r="L338" s="52"/>
      <c r="M338" s="52"/>
      <c r="N338" s="52"/>
      <c r="O338" s="52"/>
      <c r="P338" s="52"/>
      <c r="Q338" s="52"/>
      <c r="R338" s="52"/>
      <c r="S338" s="52"/>
    </row>
    <row r="339" spans="2:19" ht="20.100000000000001" customHeight="1" x14ac:dyDescent="0.25"/>
    <row r="340" spans="2:19" ht="20.100000000000001" customHeight="1" x14ac:dyDescent="0.25">
      <c r="B340" s="628" t="s">
        <v>748</v>
      </c>
      <c r="C340" s="628"/>
      <c r="D340" s="628"/>
      <c r="Q340" s="628" t="s">
        <v>749</v>
      </c>
      <c r="R340" s="628"/>
      <c r="S340" s="628"/>
    </row>
    <row r="341" spans="2:19" ht="20.100000000000001" customHeight="1" x14ac:dyDescent="0.25">
      <c r="B341" s="628"/>
      <c r="C341" s="628"/>
      <c r="D341" s="628"/>
      <c r="I341" s="626" t="s">
        <v>743</v>
      </c>
      <c r="J341" s="626"/>
      <c r="K341" s="626"/>
      <c r="L341" s="626"/>
      <c r="Q341" s="628"/>
      <c r="R341" s="628"/>
      <c r="S341" s="628"/>
    </row>
    <row r="342" spans="2:19" ht="20.100000000000001" customHeight="1" x14ac:dyDescent="0.25"/>
    <row r="388" ht="18" hidden="1" customHeight="1" x14ac:dyDescent="0.25"/>
  </sheetData>
  <sheetProtection algorithmName="SHA-512" hashValue="lTh6UFlt7FWQ8xFD7Ct+AE/P/DJ9JQ3K5kSloalRAbeXGTc/DP2dBx9ZgqwOUQE4BaHHHXNjLT1zXycir/IU5w==" saltValue="Ms+UkWgC1/mb5LlMvf9PnA==" spinCount="100000" sheet="1" objects="1" scenarios="1"/>
  <protectedRanges>
    <protectedRange sqref="I270 I283 I295 I310 I323 I336" name="Section D"/>
    <protectedRange sqref="I210 I222 I233 I244 I255" name="Section B"/>
    <protectedRange sqref="L59 F59 I44 L63 F63 F67 L67 L71 F71 L86 F86 L102 F102 I115 I128 I140 I154 I166 L179 F179 D183 I183 N183 I195" name="Section A"/>
  </protectedRanges>
  <mergeCells count="98">
    <mergeCell ref="I341:L341"/>
    <mergeCell ref="O150:Q150"/>
    <mergeCell ref="O152:Q152"/>
    <mergeCell ref="O134:Q134"/>
    <mergeCell ref="N172:Q172"/>
    <mergeCell ref="O204:Q204"/>
    <mergeCell ref="C144:N147"/>
    <mergeCell ref="C187:N188"/>
    <mergeCell ref="C170:N171"/>
    <mergeCell ref="C158:N159"/>
    <mergeCell ref="C202:N203"/>
    <mergeCell ref="O148:Q148"/>
    <mergeCell ref="F179:I180"/>
    <mergeCell ref="L179:O180"/>
    <mergeCell ref="I140:L141"/>
    <mergeCell ref="I154:L155"/>
    <mergeCell ref="I166:L167"/>
    <mergeCell ref="C302:N303"/>
    <mergeCell ref="C262:N263"/>
    <mergeCell ref="C274:N276"/>
    <mergeCell ref="C287:M288"/>
    <mergeCell ref="I295:L296"/>
    <mergeCell ref="N278:Q278"/>
    <mergeCell ref="O93:Q93"/>
    <mergeCell ref="O109:Q109"/>
    <mergeCell ref="F99:I101"/>
    <mergeCell ref="L99:O101"/>
    <mergeCell ref="I128:L129"/>
    <mergeCell ref="I115:L116"/>
    <mergeCell ref="L102:O103"/>
    <mergeCell ref="F102:I103"/>
    <mergeCell ref="I336:L337"/>
    <mergeCell ref="C106:N108"/>
    <mergeCell ref="C119:N121"/>
    <mergeCell ref="C132:N133"/>
    <mergeCell ref="N95:Q95"/>
    <mergeCell ref="O206:Q206"/>
    <mergeCell ref="N208:Q208"/>
    <mergeCell ref="N227:Q227"/>
    <mergeCell ref="N317:Q317"/>
    <mergeCell ref="C314:N316"/>
    <mergeCell ref="C214:N215"/>
    <mergeCell ref="I255:L256"/>
    <mergeCell ref="I244:L245"/>
    <mergeCell ref="I233:L234"/>
    <mergeCell ref="I210:L211"/>
    <mergeCell ref="I222:L223"/>
    <mergeCell ref="Q340:S341"/>
    <mergeCell ref="C327:N329"/>
    <mergeCell ref="D182:G182"/>
    <mergeCell ref="F178:I178"/>
    <mergeCell ref="I195:L196"/>
    <mergeCell ref="L178:O178"/>
    <mergeCell ref="I182:L182"/>
    <mergeCell ref="N182:Q182"/>
    <mergeCell ref="I183:L184"/>
    <mergeCell ref="D183:G184"/>
    <mergeCell ref="N183:Q184"/>
    <mergeCell ref="I270:L271"/>
    <mergeCell ref="I283:L284"/>
    <mergeCell ref="B340:D341"/>
    <mergeCell ref="I310:L311"/>
    <mergeCell ref="I323:L324"/>
    <mergeCell ref="F86:I87"/>
    <mergeCell ref="L86:O87"/>
    <mergeCell ref="F83:I85"/>
    <mergeCell ref="L83:O85"/>
    <mergeCell ref="O50:Q50"/>
    <mergeCell ref="O52:Q52"/>
    <mergeCell ref="O54:Q54"/>
    <mergeCell ref="O77:Q77"/>
    <mergeCell ref="O79:Q79"/>
    <mergeCell ref="C75:N76"/>
    <mergeCell ref="F62:I62"/>
    <mergeCell ref="L62:O62"/>
    <mergeCell ref="F63:I64"/>
    <mergeCell ref="C6:N7"/>
    <mergeCell ref="F71:I72"/>
    <mergeCell ref="L71:O72"/>
    <mergeCell ref="L63:O64"/>
    <mergeCell ref="F67:I68"/>
    <mergeCell ref="L67:O68"/>
    <mergeCell ref="D18:M19"/>
    <mergeCell ref="C90:N92"/>
    <mergeCell ref="P18:Q18"/>
    <mergeCell ref="F70:I70"/>
    <mergeCell ref="L70:O70"/>
    <mergeCell ref="F66:I66"/>
    <mergeCell ref="L66:O66"/>
    <mergeCell ref="C48:M50"/>
    <mergeCell ref="F58:I58"/>
    <mergeCell ref="L58:O58"/>
    <mergeCell ref="F59:I60"/>
    <mergeCell ref="L59:O60"/>
    <mergeCell ref="I44:L45"/>
    <mergeCell ref="E23:M23"/>
    <mergeCell ref="E24:M25"/>
    <mergeCell ref="E26:L28"/>
  </mergeCells>
  <phoneticPr fontId="8" type="noConversion"/>
  <dataValidations count="2">
    <dataValidation type="list" allowBlank="1" showInputMessage="1" showErrorMessage="1" sqref="I310:L311 I270:L271 I323:L324 I295:L296 I283:L284 I336:L337" xr:uid="{F858BA86-F7D1-41A8-9BA1-CA40B8467C57}">
      <formula1>HMLN_Options</formula1>
    </dataValidation>
    <dataValidation type="list" allowBlank="1" showInputMessage="1" showErrorMessage="1" sqref="I44:L45 F59:I60 L59:O60 F63:I64 L63:O64 F67:I68 L67:O68 F71:I72 L71:O72 F86:I87 L86:O87 F102:I103 L102:O103 I115:L116 I128:L129 I140:L141 I154:L155 I166:L167 F179:I180 D183:G184 I183:L184 L179:O180 N183:Q184 I195:L196 I210:L211 I222:L223 I233:L234 I244:L245 I255:L256" xr:uid="{F214D33B-AB2F-435B-BFC6-B3B656409CA1}">
      <formula1>HML_Options</formula1>
    </dataValidation>
  </dataValidations>
  <hyperlinks>
    <hyperlink ref="B340:D341" location="'Section II'!B5" display="Back to Section II" xr:uid="{9DE5397C-E01C-431F-9D67-0F3A48AFBB3B}"/>
    <hyperlink ref="Q340:S341" location="Scorecard!B6" display="To Scorecard" xr:uid="{D0E9448D-A33B-4ADC-BB1E-8C19B7B7CC9C}"/>
    <hyperlink ref="O50" location="Def_FloodMitigation" display="Flood Mitigation Measures - Definition &gt;" xr:uid="{E0E90CB3-2E36-9449-9D7A-335D238EA9CD}"/>
    <hyperlink ref="O52" location="Info_CritInfrastructure" display="Critical Infrastructure - Additional Information &gt;" xr:uid="{684B46BB-3423-A44C-AF8E-2141EB52390F}"/>
    <hyperlink ref="O50:R50" location="Def_FloodMitigation" display="Flood Mitigation Measures" xr:uid="{7CA4841D-B8E1-8B40-9CDB-C34E0DE4229E}"/>
    <hyperlink ref="O52:R52" location="Info_CritInfrastructure" display="Critical Infrastructure" xr:uid="{B47924AA-3106-6E45-B7D9-78BD19A43E02}"/>
    <hyperlink ref="O54:R54" location="Info_EmergencyResponse" display="Emergency response" xr:uid="{34D1D042-EC4F-1049-A98B-F9D874F08FD7}"/>
    <hyperlink ref="O77:R77" location="Def_AssetMgmt" display="Asset Management Plan" xr:uid="{7031BE21-CCB2-3341-8042-EF8F1F24354F}"/>
    <hyperlink ref="O79:R79" location="Def_LevelsofServices" display="Levels of Services" xr:uid="{22638E7B-8F48-FE4F-BF58-84B825E86F04}"/>
    <hyperlink ref="O93:R93" location="Def_NaturalAssets" display="Natural Assets - Definition &gt;" xr:uid="{595AF6A9-6BE1-3840-9BC1-5D7CE8108AE9}"/>
    <hyperlink ref="N95:R95" location="Info_NaturalInfrastructure" display="Natural Assets and Natural Infrastructure" xr:uid="{6EBFD44F-7085-5142-8FBC-12114ADB0C3C}"/>
    <hyperlink ref="O109:R109" location="Info_PropertyFlood" display="Property Flood Resilience" xr:uid="{A36B6247-77AF-8C49-A5FB-2AD96ED993CD}"/>
    <hyperlink ref="O148:R148" location="Def_VulnerablePopulations" display="Vulnerable Populations" xr:uid="{830873B9-3C1C-E641-82EE-724D3B6A14DE}"/>
    <hyperlink ref="O150:R150" location="Info_EmergencyResponse" display="Emergency Response" xr:uid="{D005DD91-F9ED-3545-ABBF-CD99A78CE1D4}"/>
    <hyperlink ref="O152:R152" location="Info_VulnerablePopulations" display="Vulnerable Populations" xr:uid="{6DEA3D6F-3460-F842-98D5-0D5F27188BCE}"/>
    <hyperlink ref="R134" location="Info_EmergencyResponse" display="Emergency Response" xr:uid="{4704C800-717D-0143-B1AB-8938E4A1710E}"/>
    <hyperlink ref="O134:Q134" location="Info_EmergencyResponse" display="Emergency Response" xr:uid="{923DB992-30F2-AB4B-95D7-7B1A9B20FE12}"/>
    <hyperlink ref="O134:R134" location="Info_EmergencyResponse" display="Emergency Response" xr:uid="{4C02BFC9-931F-494D-9CE4-24FAABA597A2}"/>
    <hyperlink ref="N172:R172" location="Info_MunicipalStaffCouncil" display="Municipal Staff and Council" xr:uid="{AC50BF3B-B884-7A4A-94C0-DABFEE759A46}"/>
    <hyperlink ref="O204:R204" location="Def_GreyInfrastructure" display="Grey Infrastructure" xr:uid="{B0319B42-DE31-6841-AC7B-3A8CF4369AC4}"/>
    <hyperlink ref="O206:R206" location="Def_GreenInfrastructure" display="Green Infrastructure" xr:uid="{8EF9F9D1-6950-B043-94CA-322BE00C5CCE}"/>
    <hyperlink ref="N208:R208" location="Info_NaturalInfrastructure" display="Natural Assets and Natural Infrastructure" xr:uid="{4297E591-09C9-6A48-B9EB-EFAFD13D34BA}"/>
    <hyperlink ref="R227" location="Def_GreyInfrastructure" display="Grey Infrastructure" xr:uid="{B6A89EAF-B9EF-5046-88F8-B15859C6FBA8}"/>
    <hyperlink ref="N227:R227" location="Def_BsmntFlood" display="Basement Flood Protection Measures" xr:uid="{2A4B7F9F-FDBB-1D43-91F4-EA575F172127}"/>
    <hyperlink ref="R317" location="Info_NaturalInfrastructure" display="Natural Assets and Natural Infrastructure" xr:uid="{E359635D-2724-2B4B-9890-42B57049B01E}"/>
    <hyperlink ref="N317:R317" location="Info_NaturalInfrastructure" display="Natural Assets and Natural Infrastructure" xr:uid="{B6598B24-BABC-9241-AABD-58646B5C31B6}"/>
    <hyperlink ref="P18:Q18" location="Def_Exposure" display="Exposure" xr:uid="{A21686CA-5598-D54F-B7C8-8494BE2E3F56}"/>
    <hyperlink ref="R18" location="Def_Exposure" display="Def_Exposure" xr:uid="{3D453DC9-C662-D048-A346-4EC8D692259D}"/>
    <hyperlink ref="P18:R18" location="Def_FloodPreparedness" display="Flood Preparedness" xr:uid="{2E68060A-FEA2-BF4A-B6E9-62152F436E80}"/>
    <hyperlink ref="R278" location="Info_NaturalInfrastructure" display="Natural Assets and Natural Infrastructure" xr:uid="{CBF9A495-BF73-465C-8449-4A48D885B3D2}"/>
    <hyperlink ref="N278:R278" location="Info_NaturalInfrastructure" display="Natural Assets and Natural Infrastructure" xr:uid="{FE269244-D3B7-463D-971A-564E12567B45}"/>
    <hyperlink ref="I341:K341" location="'Start Here'!A1" display="Return to top of page" xr:uid="{D11B419A-F993-4C8B-ACAF-1FC3DA33C95C}"/>
    <hyperlink ref="I341:L341" location="'Section III'!B5" display="Return to top of page" xr:uid="{0E4A00FF-862D-421B-8EF7-C5B9EF43D087}"/>
  </hyperlinks>
  <printOptions horizontalCentered="1"/>
  <pageMargins left="0.39370078740157483" right="0.39370078740157483" top="0.39370078740157483" bottom="0.39370078740157483" header="0.51181102362204722" footer="0.51181102362204722"/>
  <pageSetup scale="55" fitToHeight="0" orientation="portrait" horizontalDpi="1200" verticalDpi="1200" r:id="rId1"/>
  <headerFooter>
    <oddFooter>&amp;LMunicipal Flood Risk Check-Up&amp;CSection III - Flood Preparedness - Reducing Risks&amp;RPage &amp;P of &amp;N</oddFooter>
  </headerFooter>
  <rowBreaks count="6" manualBreakCount="6">
    <brk id="33" max="19" man="1"/>
    <brk id="88" max="19" man="1"/>
    <brk id="156" max="19" man="1"/>
    <brk id="198" max="19" man="1"/>
    <brk id="258" max="19" man="1"/>
    <brk id="298"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ED50F-D7A4-4D3D-B349-3FC5FF50354C}">
  <sheetPr>
    <tabColor theme="8" tint="-0.249977111117893"/>
    <pageSetUpPr fitToPage="1"/>
  </sheetPr>
  <dimension ref="A1:Y101"/>
  <sheetViews>
    <sheetView showGridLines="0" zoomScaleNormal="100" workbookViewId="0">
      <pane ySplit="5" topLeftCell="A6" activePane="bottomLeft" state="frozen"/>
      <selection pane="bottomLeft"/>
    </sheetView>
  </sheetViews>
  <sheetFormatPr defaultColWidth="0" defaultRowHeight="14.4" zeroHeight="1" x14ac:dyDescent="0.25"/>
  <cols>
    <col min="1" max="1" width="3.59765625" style="199" customWidth="1"/>
    <col min="2" max="2" width="13.5" style="40" customWidth="1"/>
    <col min="3" max="3" width="4.09765625" style="40" customWidth="1"/>
    <col min="4" max="4" width="55" style="40" customWidth="1"/>
    <col min="5" max="8" width="9.09765625" style="234" customWidth="1"/>
    <col min="9" max="9" width="8.8984375" style="234" customWidth="1"/>
    <col min="10" max="10" width="17.8984375" style="40" customWidth="1"/>
    <col min="11" max="11" width="3.59765625" style="40" customWidth="1"/>
    <col min="12" max="12" width="3.09765625" style="40" hidden="1" customWidth="1"/>
    <col min="13" max="13" width="4.59765625" style="40" hidden="1" customWidth="1"/>
    <col min="14" max="14" width="17.59765625" style="40" hidden="1" customWidth="1"/>
    <col min="15" max="15" width="17" style="234" hidden="1" customWidth="1"/>
    <col min="16" max="16" width="7.3984375" style="234" hidden="1" customWidth="1"/>
    <col min="17" max="17" width="14.59765625" style="234" hidden="1" customWidth="1"/>
    <col min="18" max="19" width="8.8984375" style="234" hidden="1" customWidth="1"/>
    <col min="20" max="23" width="8.8984375" style="40" hidden="1" customWidth="1"/>
    <col min="24" max="16384" width="4.59765625" style="40" hidden="1"/>
  </cols>
  <sheetData>
    <row r="1" spans="1:23" ht="13.5" customHeight="1" x14ac:dyDescent="0.25">
      <c r="A1" s="40"/>
    </row>
    <row r="2" spans="1:23" ht="13.5" customHeight="1" x14ac:dyDescent="0.25">
      <c r="A2" s="40"/>
      <c r="B2" s="235"/>
      <c r="C2" s="235"/>
      <c r="D2" s="235"/>
      <c r="E2" s="236"/>
      <c r="F2" s="236"/>
      <c r="G2" s="236"/>
      <c r="H2" s="236"/>
      <c r="I2" s="236"/>
      <c r="J2" s="235"/>
    </row>
    <row r="3" spans="1:23" s="237" customFormat="1" ht="50.1" customHeight="1" x14ac:dyDescent="0.25">
      <c r="B3" s="238" t="e" vm="18">
        <v>#VALUE!</v>
      </c>
      <c r="C3" s="239"/>
      <c r="D3" s="240" t="s">
        <v>482</v>
      </c>
      <c r="E3" s="238"/>
      <c r="F3" s="238"/>
      <c r="G3" s="238"/>
      <c r="H3" s="238"/>
      <c r="I3" s="238"/>
      <c r="J3" s="241"/>
      <c r="O3" s="242"/>
      <c r="P3" s="242"/>
      <c r="Q3" s="242"/>
      <c r="R3" s="242"/>
      <c r="S3" s="242"/>
    </row>
    <row r="4" spans="1:23" s="237" customFormat="1" ht="14.1" customHeight="1" x14ac:dyDescent="0.25">
      <c r="B4" s="241"/>
      <c r="C4" s="239"/>
      <c r="D4" s="240"/>
      <c r="E4" s="238"/>
      <c r="F4" s="238"/>
      <c r="G4" s="238"/>
      <c r="H4" s="238"/>
      <c r="I4" s="238"/>
      <c r="J4" s="241"/>
      <c r="O4" s="242"/>
      <c r="P4" s="242"/>
      <c r="Q4" s="242"/>
      <c r="R4" s="242"/>
      <c r="S4" s="242"/>
    </row>
    <row r="5" spans="1:23" s="237" customFormat="1" ht="14.1" customHeight="1" x14ac:dyDescent="0.25">
      <c r="C5" s="243"/>
      <c r="D5" s="244"/>
      <c r="E5" s="242"/>
      <c r="F5" s="242"/>
      <c r="G5" s="242"/>
      <c r="H5" s="242"/>
      <c r="I5" s="242"/>
      <c r="O5" s="242"/>
      <c r="P5" s="242"/>
      <c r="Q5" s="242"/>
      <c r="R5" s="242"/>
      <c r="S5" s="242"/>
    </row>
    <row r="6" spans="1:23" s="47" customFormat="1" ht="14.1" customHeight="1" x14ac:dyDescent="0.25">
      <c r="B6" s="245"/>
      <c r="C6" s="245"/>
      <c r="D6" s="245"/>
      <c r="E6" s="245"/>
      <c r="F6" s="245"/>
      <c r="G6" s="245"/>
      <c r="H6" s="245"/>
      <c r="I6" s="245"/>
      <c r="J6" s="245"/>
      <c r="O6" s="246"/>
      <c r="P6" s="246"/>
      <c r="Q6" s="246"/>
      <c r="R6" s="246"/>
      <c r="S6" s="246"/>
    </row>
    <row r="7" spans="1:23" ht="39.9" customHeight="1" x14ac:dyDescent="0.25">
      <c r="A7" s="40"/>
      <c r="B7" s="112" t="e" vm="3">
        <v>#VALUE!</v>
      </c>
      <c r="C7" s="247"/>
      <c r="D7" s="248" t="s">
        <v>11</v>
      </c>
      <c r="E7" s="249"/>
      <c r="F7" s="249"/>
      <c r="G7" s="249"/>
      <c r="H7" s="249"/>
      <c r="I7" s="249"/>
      <c r="J7" s="111"/>
      <c r="N7" s="250"/>
      <c r="O7" s="251"/>
      <c r="P7" s="251"/>
      <c r="Q7" s="251"/>
      <c r="R7" s="251"/>
      <c r="S7" s="251"/>
      <c r="T7" s="252"/>
      <c r="U7" s="252"/>
    </row>
    <row r="8" spans="1:23" ht="14.1" customHeight="1" x14ac:dyDescent="0.25">
      <c r="A8" s="40"/>
      <c r="B8" s="112"/>
      <c r="C8" s="247"/>
      <c r="D8" s="228"/>
      <c r="E8" s="249"/>
      <c r="F8" s="249"/>
      <c r="G8" s="249"/>
      <c r="H8" s="249"/>
      <c r="I8" s="249"/>
      <c r="J8" s="111"/>
      <c r="N8" s="250"/>
      <c r="O8" s="251"/>
      <c r="P8" s="251"/>
      <c r="Q8" s="251"/>
      <c r="R8" s="251"/>
      <c r="S8" s="251"/>
      <c r="T8" s="252"/>
      <c r="U8" s="252"/>
    </row>
    <row r="9" spans="1:23" s="199" customFormat="1" ht="20.100000000000001" customHeight="1" thickBot="1" x14ac:dyDescent="0.3">
      <c r="A9" s="253"/>
      <c r="B9" s="254" t="s">
        <v>203</v>
      </c>
      <c r="C9" s="255" t="s">
        <v>204</v>
      </c>
      <c r="D9" s="256"/>
      <c r="E9" s="255" t="s">
        <v>205</v>
      </c>
      <c r="F9" s="255"/>
      <c r="G9" s="255"/>
      <c r="H9" s="255"/>
      <c r="I9" s="256"/>
      <c r="J9" s="257" t="s">
        <v>206</v>
      </c>
      <c r="K9" s="258"/>
      <c r="L9" s="258"/>
      <c r="M9" s="258"/>
      <c r="N9" s="259"/>
      <c r="O9" s="259"/>
      <c r="P9" s="259"/>
      <c r="Q9" s="259"/>
      <c r="R9" s="259"/>
      <c r="S9" s="259"/>
      <c r="T9" s="260"/>
      <c r="U9" s="260"/>
      <c r="V9" s="40"/>
      <c r="W9" s="40"/>
    </row>
    <row r="10" spans="1:23" s="199" customFormat="1" ht="20.100000000000001" customHeight="1" x14ac:dyDescent="0.25">
      <c r="A10" s="253"/>
      <c r="B10" s="641" t="s">
        <v>678</v>
      </c>
      <c r="C10" s="261" t="s">
        <v>101</v>
      </c>
      <c r="D10" s="262" t="s">
        <v>209</v>
      </c>
      <c r="E10" s="263" t="s">
        <v>210</v>
      </c>
      <c r="F10" s="264" t="s">
        <v>121</v>
      </c>
      <c r="G10" s="264" t="s">
        <v>211</v>
      </c>
      <c r="H10" s="264" t="s">
        <v>49</v>
      </c>
      <c r="I10" s="265"/>
      <c r="J10" s="643" t="str">
        <f>IF(ISERROR('Background Calculations'!R21),"N/A",'Background Calculations'!R21)</f>
        <v>N/A</v>
      </c>
      <c r="K10" s="258"/>
      <c r="L10" s="258"/>
      <c r="M10" s="258"/>
      <c r="N10" s="252"/>
      <c r="O10" s="251"/>
      <c r="P10" s="251"/>
      <c r="Q10" s="251"/>
      <c r="R10" s="663"/>
      <c r="S10" s="663"/>
      <c r="T10" s="663"/>
      <c r="U10" s="663"/>
      <c r="V10" s="40"/>
      <c r="W10" s="40"/>
    </row>
    <row r="11" spans="1:23" s="199" customFormat="1" ht="20.100000000000001" customHeight="1" x14ac:dyDescent="0.25">
      <c r="A11" s="253"/>
      <c r="B11" s="641"/>
      <c r="C11" s="266" t="s">
        <v>106</v>
      </c>
      <c r="D11" s="267" t="s">
        <v>212</v>
      </c>
      <c r="E11" s="268" t="s">
        <v>210</v>
      </c>
      <c r="F11" s="268" t="s">
        <v>121</v>
      </c>
      <c r="G11" s="268" t="s">
        <v>211</v>
      </c>
      <c r="H11" s="268" t="s">
        <v>49</v>
      </c>
      <c r="I11" s="269"/>
      <c r="J11" s="643"/>
      <c r="K11" s="270"/>
      <c r="L11" s="270"/>
      <c r="M11" s="270"/>
      <c r="N11" s="252"/>
      <c r="O11" s="251"/>
      <c r="P11" s="251"/>
      <c r="Q11" s="251"/>
      <c r="R11" s="663"/>
      <c r="S11" s="663"/>
      <c r="T11" s="663"/>
      <c r="U11" s="663"/>
      <c r="V11" s="40"/>
      <c r="W11" s="40"/>
    </row>
    <row r="12" spans="1:23" s="199" customFormat="1" ht="20.100000000000001" customHeight="1" thickBot="1" x14ac:dyDescent="0.3">
      <c r="A12" s="253"/>
      <c r="B12" s="642"/>
      <c r="C12" s="271" t="s">
        <v>108</v>
      </c>
      <c r="D12" s="272" t="s">
        <v>936</v>
      </c>
      <c r="E12" s="271" t="s">
        <v>210</v>
      </c>
      <c r="F12" s="273" t="s">
        <v>121</v>
      </c>
      <c r="G12" s="273" t="s">
        <v>211</v>
      </c>
      <c r="H12" s="273" t="s">
        <v>49</v>
      </c>
      <c r="I12" s="274"/>
      <c r="J12" s="643"/>
      <c r="K12" s="40"/>
      <c r="L12" s="40"/>
      <c r="M12" s="40"/>
      <c r="N12" s="252"/>
      <c r="O12" s="251"/>
      <c r="P12" s="251"/>
      <c r="Q12" s="251"/>
      <c r="R12" s="663"/>
      <c r="S12" s="663"/>
      <c r="T12" s="663"/>
      <c r="U12" s="663"/>
      <c r="V12" s="40"/>
      <c r="W12" s="40"/>
    </row>
    <row r="13" spans="1:23" s="199" customFormat="1" ht="20.100000000000001" customHeight="1" x14ac:dyDescent="0.25">
      <c r="A13" s="253"/>
      <c r="B13" s="641" t="s">
        <v>770</v>
      </c>
      <c r="C13" s="251" t="s">
        <v>13</v>
      </c>
      <c r="D13" s="275" t="s">
        <v>12</v>
      </c>
      <c r="E13" s="251" t="s">
        <v>210</v>
      </c>
      <c r="F13" s="251" t="s">
        <v>121</v>
      </c>
      <c r="G13" s="251" t="s">
        <v>211</v>
      </c>
      <c r="H13" s="251" t="s">
        <v>49</v>
      </c>
      <c r="I13" s="276"/>
      <c r="J13" s="645" t="str">
        <f>IF(ISERROR('Background Calculations'!R24),"N/A",'Background Calculations'!R24)</f>
        <v>N/A</v>
      </c>
      <c r="K13" s="40"/>
      <c r="L13" s="40"/>
      <c r="M13" s="40"/>
      <c r="N13" s="252"/>
      <c r="O13" s="251"/>
      <c r="P13" s="251"/>
      <c r="Q13" s="251"/>
      <c r="R13" s="663"/>
      <c r="S13" s="663"/>
      <c r="T13" s="663"/>
      <c r="U13" s="663"/>
      <c r="V13" s="40"/>
      <c r="W13" s="40"/>
    </row>
    <row r="14" spans="1:23" s="199" customFormat="1" ht="20.100000000000001" customHeight="1" x14ac:dyDescent="0.25">
      <c r="A14" s="253"/>
      <c r="B14" s="641"/>
      <c r="C14" s="266" t="s">
        <v>15</v>
      </c>
      <c r="D14" s="267" t="s">
        <v>14</v>
      </c>
      <c r="E14" s="268" t="s">
        <v>210</v>
      </c>
      <c r="F14" s="268" t="s">
        <v>121</v>
      </c>
      <c r="G14" s="268" t="s">
        <v>211</v>
      </c>
      <c r="H14" s="268" t="s">
        <v>49</v>
      </c>
      <c r="I14" s="269"/>
      <c r="J14" s="646"/>
      <c r="K14" s="40"/>
      <c r="L14" s="40"/>
      <c r="M14" s="40"/>
      <c r="N14" s="252"/>
      <c r="O14" s="251"/>
      <c r="P14" s="251"/>
      <c r="Q14" s="251"/>
      <c r="R14" s="663"/>
      <c r="S14" s="663"/>
      <c r="T14" s="663"/>
      <c r="U14" s="663"/>
      <c r="V14" s="40"/>
      <c r="W14" s="40"/>
    </row>
    <row r="15" spans="1:23" s="199" customFormat="1" ht="20.100000000000001" customHeight="1" x14ac:dyDescent="0.25">
      <c r="A15" s="253"/>
      <c r="B15" s="641"/>
      <c r="C15" s="251" t="s">
        <v>17</v>
      </c>
      <c r="D15" s="275" t="s">
        <v>16</v>
      </c>
      <c r="E15" s="251" t="s">
        <v>210</v>
      </c>
      <c r="F15" s="251" t="s">
        <v>121</v>
      </c>
      <c r="G15" s="251" t="s">
        <v>211</v>
      </c>
      <c r="H15" s="251" t="s">
        <v>49</v>
      </c>
      <c r="I15" s="276"/>
      <c r="J15" s="646"/>
      <c r="K15" s="40"/>
      <c r="L15" s="40"/>
      <c r="M15" s="40"/>
      <c r="N15" s="252"/>
      <c r="O15" s="251"/>
      <c r="P15" s="251"/>
      <c r="Q15" s="251"/>
      <c r="R15" s="663"/>
      <c r="S15" s="663"/>
      <c r="T15" s="663"/>
      <c r="U15" s="663"/>
      <c r="V15" s="40"/>
      <c r="W15" s="40"/>
    </row>
    <row r="16" spans="1:23" s="199" customFormat="1" ht="20.100000000000001" customHeight="1" x14ac:dyDescent="0.25">
      <c r="A16" s="253"/>
      <c r="B16" s="641"/>
      <c r="C16" s="266" t="s">
        <v>19</v>
      </c>
      <c r="D16" s="267" t="s">
        <v>18</v>
      </c>
      <c r="E16" s="268" t="s">
        <v>210</v>
      </c>
      <c r="F16" s="268" t="s">
        <v>121</v>
      </c>
      <c r="G16" s="268" t="s">
        <v>211</v>
      </c>
      <c r="H16" s="268" t="s">
        <v>49</v>
      </c>
      <c r="I16" s="269"/>
      <c r="J16" s="646"/>
      <c r="K16" s="40"/>
      <c r="L16" s="40"/>
      <c r="M16" s="40"/>
      <c r="N16" s="252"/>
      <c r="O16" s="251"/>
      <c r="P16" s="251"/>
      <c r="Q16" s="251"/>
      <c r="R16" s="663"/>
      <c r="S16" s="663"/>
      <c r="T16" s="663"/>
      <c r="U16" s="663"/>
      <c r="V16" s="40"/>
      <c r="W16" s="40"/>
    </row>
    <row r="17" spans="1:23" s="199" customFormat="1" ht="20.100000000000001" customHeight="1" thickBot="1" x14ac:dyDescent="0.3">
      <c r="A17" s="253"/>
      <c r="B17" s="642"/>
      <c r="C17" s="271" t="s">
        <v>20</v>
      </c>
      <c r="D17" s="272" t="s">
        <v>910</v>
      </c>
      <c r="E17" s="273" t="s">
        <v>210</v>
      </c>
      <c r="F17" s="273" t="s">
        <v>121</v>
      </c>
      <c r="G17" s="273" t="s">
        <v>211</v>
      </c>
      <c r="H17" s="273" t="s">
        <v>49</v>
      </c>
      <c r="I17" s="277" t="s">
        <v>75</v>
      </c>
      <c r="J17" s="647"/>
      <c r="K17" s="40"/>
      <c r="L17" s="40"/>
      <c r="M17" s="40"/>
      <c r="N17" s="252"/>
      <c r="O17" s="251"/>
      <c r="P17" s="251"/>
      <c r="Q17" s="251"/>
      <c r="R17" s="663"/>
      <c r="S17" s="663"/>
      <c r="T17" s="663"/>
      <c r="U17" s="663"/>
      <c r="V17" s="40"/>
      <c r="W17" s="40"/>
    </row>
    <row r="18" spans="1:23" s="199" customFormat="1" ht="20.100000000000001" customHeight="1" x14ac:dyDescent="0.25">
      <c r="A18" s="253"/>
      <c r="B18" s="641" t="s">
        <v>674</v>
      </c>
      <c r="C18" s="251" t="s">
        <v>22</v>
      </c>
      <c r="D18" s="275" t="s">
        <v>213</v>
      </c>
      <c r="E18" s="251" t="s">
        <v>210</v>
      </c>
      <c r="F18" s="251" t="s">
        <v>121</v>
      </c>
      <c r="G18" s="251" t="s">
        <v>211</v>
      </c>
      <c r="H18" s="251" t="s">
        <v>49</v>
      </c>
      <c r="I18" s="276"/>
      <c r="J18" s="648" t="str">
        <f>IF(ISERROR('Background Calculations'!R29),"N/A",'Background Calculations'!R29)</f>
        <v>N/A</v>
      </c>
      <c r="K18" s="40"/>
      <c r="L18" s="40"/>
      <c r="M18" s="40"/>
      <c r="N18" s="252"/>
      <c r="O18" s="251"/>
      <c r="P18" s="251"/>
      <c r="Q18" s="251"/>
      <c r="R18" s="663"/>
      <c r="S18" s="663"/>
      <c r="T18" s="663"/>
      <c r="U18" s="663"/>
      <c r="V18" s="40"/>
      <c r="W18" s="40"/>
    </row>
    <row r="19" spans="1:23" s="199" customFormat="1" ht="20.100000000000001" customHeight="1" x14ac:dyDescent="0.25">
      <c r="A19" s="253"/>
      <c r="B19" s="641"/>
      <c r="C19" s="266" t="s">
        <v>25</v>
      </c>
      <c r="D19" s="267" t="s">
        <v>24</v>
      </c>
      <c r="E19" s="268" t="s">
        <v>210</v>
      </c>
      <c r="F19" s="268" t="s">
        <v>121</v>
      </c>
      <c r="G19" s="268" t="s">
        <v>211</v>
      </c>
      <c r="H19" s="268" t="s">
        <v>49</v>
      </c>
      <c r="I19" s="269" t="s">
        <v>75</v>
      </c>
      <c r="J19" s="646"/>
      <c r="K19" s="40"/>
      <c r="L19" s="40"/>
      <c r="M19" s="40"/>
      <c r="N19" s="252"/>
      <c r="O19" s="251"/>
      <c r="P19" s="251"/>
      <c r="Q19" s="251"/>
      <c r="R19" s="663"/>
      <c r="S19" s="663"/>
      <c r="T19" s="663"/>
      <c r="U19" s="663"/>
      <c r="V19" s="40"/>
      <c r="W19" s="40"/>
    </row>
    <row r="20" spans="1:23" s="199" customFormat="1" ht="20.100000000000001" customHeight="1" x14ac:dyDescent="0.25">
      <c r="A20" s="253"/>
      <c r="B20" s="641"/>
      <c r="C20" s="266" t="s">
        <v>27</v>
      </c>
      <c r="D20" s="267" t="s">
        <v>912</v>
      </c>
      <c r="E20" s="268" t="s">
        <v>210</v>
      </c>
      <c r="F20" s="268" t="s">
        <v>121</v>
      </c>
      <c r="G20" s="268" t="s">
        <v>211</v>
      </c>
      <c r="H20" s="268" t="s">
        <v>49</v>
      </c>
      <c r="I20" s="269" t="s">
        <v>75</v>
      </c>
      <c r="J20" s="646"/>
      <c r="K20" s="40"/>
      <c r="L20" s="40"/>
      <c r="M20" s="40"/>
      <c r="N20" s="252"/>
      <c r="O20" s="251"/>
      <c r="P20" s="251"/>
      <c r="Q20" s="251"/>
      <c r="R20" s="663"/>
      <c r="S20" s="663"/>
      <c r="T20" s="663"/>
      <c r="U20" s="663"/>
      <c r="V20" s="40"/>
      <c r="W20" s="40"/>
    </row>
    <row r="21" spans="1:23" s="199" customFormat="1" ht="20.100000000000001" customHeight="1" thickBot="1" x14ac:dyDescent="0.3">
      <c r="A21" s="253"/>
      <c r="B21" s="642"/>
      <c r="C21" s="271" t="s">
        <v>29</v>
      </c>
      <c r="D21" s="272" t="s">
        <v>915</v>
      </c>
      <c r="E21" s="271" t="s">
        <v>210</v>
      </c>
      <c r="F21" s="273" t="s">
        <v>121</v>
      </c>
      <c r="G21" s="273" t="s">
        <v>211</v>
      </c>
      <c r="H21" s="273" t="s">
        <v>49</v>
      </c>
      <c r="I21" s="274" t="s">
        <v>75</v>
      </c>
      <c r="J21" s="647"/>
      <c r="K21" s="40"/>
      <c r="L21" s="40"/>
      <c r="M21" s="40"/>
      <c r="N21" s="252"/>
      <c r="O21" s="251"/>
      <c r="P21" s="251"/>
      <c r="Q21" s="251"/>
      <c r="R21" s="663"/>
      <c r="S21" s="663"/>
      <c r="T21" s="663"/>
      <c r="U21" s="663"/>
      <c r="V21" s="40"/>
      <c r="W21" s="40"/>
    </row>
    <row r="22" spans="1:23" s="199" customFormat="1" ht="20.100000000000001" customHeight="1" x14ac:dyDescent="0.25">
      <c r="A22" s="253"/>
      <c r="B22" s="641" t="s">
        <v>769</v>
      </c>
      <c r="C22" s="251" t="s">
        <v>31</v>
      </c>
      <c r="D22" s="275" t="s">
        <v>214</v>
      </c>
      <c r="E22" s="251" t="s">
        <v>210</v>
      </c>
      <c r="F22" s="251" t="s">
        <v>121</v>
      </c>
      <c r="G22" s="251" t="s">
        <v>211</v>
      </c>
      <c r="H22" s="251" t="s">
        <v>49</v>
      </c>
      <c r="I22" s="276"/>
      <c r="J22" s="648" t="str">
        <f>IF(ISERROR('Background Calculations'!R33),"N/A",'Background Calculations'!R33)</f>
        <v>N/A</v>
      </c>
      <c r="K22" s="40"/>
      <c r="L22" s="40"/>
      <c r="M22" s="40"/>
      <c r="N22" s="252"/>
      <c r="O22" s="251"/>
      <c r="P22" s="251"/>
      <c r="Q22" s="251"/>
      <c r="R22" s="663"/>
      <c r="S22" s="663"/>
      <c r="T22" s="663"/>
      <c r="U22" s="663"/>
      <c r="V22" s="40"/>
      <c r="W22" s="40"/>
    </row>
    <row r="23" spans="1:23" s="199" customFormat="1" ht="20.100000000000001" customHeight="1" x14ac:dyDescent="0.25">
      <c r="A23" s="253"/>
      <c r="B23" s="641"/>
      <c r="C23" s="266" t="s">
        <v>33</v>
      </c>
      <c r="D23" s="267" t="s">
        <v>32</v>
      </c>
      <c r="E23" s="268" t="s">
        <v>210</v>
      </c>
      <c r="F23" s="268" t="s">
        <v>121</v>
      </c>
      <c r="G23" s="268" t="s">
        <v>211</v>
      </c>
      <c r="H23" s="268" t="s">
        <v>49</v>
      </c>
      <c r="I23" s="269" t="s">
        <v>75</v>
      </c>
      <c r="J23" s="646"/>
      <c r="K23" s="40"/>
      <c r="L23" s="40"/>
      <c r="M23" s="40"/>
      <c r="N23" s="252"/>
      <c r="O23" s="251"/>
      <c r="P23" s="251"/>
      <c r="Q23" s="251"/>
      <c r="R23" s="663"/>
      <c r="S23" s="663"/>
      <c r="T23" s="663"/>
      <c r="U23" s="663"/>
      <c r="V23" s="40"/>
      <c r="W23" s="40"/>
    </row>
    <row r="24" spans="1:23" s="199" customFormat="1" ht="20.100000000000001" customHeight="1" x14ac:dyDescent="0.25">
      <c r="A24" s="253"/>
      <c r="B24" s="641"/>
      <c r="C24" s="266" t="s">
        <v>34</v>
      </c>
      <c r="D24" s="267" t="s">
        <v>916</v>
      </c>
      <c r="E24" s="268" t="s">
        <v>210</v>
      </c>
      <c r="F24" s="268" t="s">
        <v>121</v>
      </c>
      <c r="G24" s="268" t="s">
        <v>211</v>
      </c>
      <c r="H24" s="268" t="s">
        <v>49</v>
      </c>
      <c r="I24" s="269" t="s">
        <v>75</v>
      </c>
      <c r="J24" s="646"/>
      <c r="K24" s="40"/>
      <c r="L24" s="40"/>
      <c r="M24" s="40"/>
      <c r="N24" s="252"/>
      <c r="O24" s="251"/>
      <c r="P24" s="251"/>
      <c r="Q24" s="251"/>
      <c r="R24" s="663"/>
      <c r="S24" s="663"/>
      <c r="T24" s="663"/>
      <c r="U24" s="663"/>
      <c r="V24" s="40"/>
      <c r="W24" s="40"/>
    </row>
    <row r="25" spans="1:23" s="199" customFormat="1" ht="20.100000000000001" customHeight="1" thickBot="1" x14ac:dyDescent="0.3">
      <c r="A25" s="253"/>
      <c r="B25" s="642"/>
      <c r="C25" s="271" t="s">
        <v>36</v>
      </c>
      <c r="D25" s="272" t="s">
        <v>919</v>
      </c>
      <c r="E25" s="273" t="s">
        <v>210</v>
      </c>
      <c r="F25" s="273" t="s">
        <v>121</v>
      </c>
      <c r="G25" s="273" t="s">
        <v>211</v>
      </c>
      <c r="H25" s="273" t="s">
        <v>49</v>
      </c>
      <c r="I25" s="274" t="s">
        <v>75</v>
      </c>
      <c r="J25" s="647"/>
      <c r="K25" s="40"/>
      <c r="L25" s="40"/>
      <c r="M25" s="40"/>
      <c r="N25" s="252"/>
      <c r="O25" s="251"/>
      <c r="P25" s="251"/>
      <c r="Q25" s="251"/>
      <c r="R25" s="663"/>
      <c r="S25" s="663"/>
      <c r="T25" s="663"/>
      <c r="U25" s="663"/>
      <c r="V25" s="40"/>
      <c r="W25" s="40"/>
    </row>
    <row r="26" spans="1:23" ht="20.100000000000001" customHeight="1" x14ac:dyDescent="0.25">
      <c r="A26" s="40"/>
      <c r="G26" s="40"/>
      <c r="H26" s="40"/>
      <c r="I26" s="40"/>
      <c r="N26" s="252"/>
      <c r="O26" s="251"/>
      <c r="P26" s="251"/>
      <c r="Q26" s="251"/>
      <c r="R26" s="251"/>
      <c r="S26" s="251"/>
      <c r="T26" s="252"/>
      <c r="U26" s="252"/>
    </row>
    <row r="27" spans="1:23" ht="20.100000000000001" customHeight="1" x14ac:dyDescent="0.25">
      <c r="A27" s="40"/>
      <c r="G27" s="40"/>
      <c r="H27" s="40"/>
      <c r="I27" s="40"/>
      <c r="N27" s="252"/>
      <c r="O27" s="251"/>
      <c r="P27" s="251"/>
      <c r="Q27" s="251"/>
      <c r="R27" s="251"/>
      <c r="S27" s="251"/>
      <c r="T27" s="252"/>
      <c r="U27" s="252"/>
    </row>
    <row r="28" spans="1:23" ht="14.1" customHeight="1" x14ac:dyDescent="0.25">
      <c r="A28" s="40"/>
      <c r="B28" s="111"/>
      <c r="C28" s="111"/>
      <c r="D28" s="111"/>
      <c r="E28" s="249"/>
      <c r="F28" s="249"/>
      <c r="G28" s="111"/>
      <c r="H28" s="111"/>
      <c r="I28" s="111"/>
      <c r="J28" s="111"/>
      <c r="N28" s="252"/>
      <c r="O28" s="251"/>
      <c r="P28" s="251"/>
      <c r="Q28" s="251"/>
      <c r="R28" s="251"/>
      <c r="S28" s="251"/>
      <c r="T28" s="252"/>
      <c r="U28" s="252"/>
    </row>
    <row r="29" spans="1:23" ht="39.9" customHeight="1" x14ac:dyDescent="0.3">
      <c r="A29" s="40"/>
      <c r="B29" s="183" t="e" vm="4">
        <v>#VALUE!</v>
      </c>
      <c r="C29" s="111"/>
      <c r="D29" s="248" t="s">
        <v>95</v>
      </c>
      <c r="E29" s="249"/>
      <c r="F29" s="249"/>
      <c r="G29" s="111"/>
      <c r="H29" s="111"/>
      <c r="I29" s="111"/>
      <c r="J29" s="111"/>
      <c r="N29" s="250"/>
      <c r="O29" s="251"/>
      <c r="P29" s="251"/>
      <c r="Q29" s="251"/>
      <c r="R29" s="251"/>
      <c r="S29" s="251"/>
      <c r="T29" s="252"/>
      <c r="U29" s="252"/>
    </row>
    <row r="30" spans="1:23" ht="14.1" customHeight="1" x14ac:dyDescent="0.25">
      <c r="A30" s="40"/>
      <c r="B30" s="247"/>
      <c r="C30" s="111"/>
      <c r="D30" s="111"/>
      <c r="E30" s="249"/>
      <c r="F30" s="249"/>
      <c r="G30" s="111"/>
      <c r="H30" s="111"/>
      <c r="I30" s="111"/>
      <c r="J30" s="111"/>
      <c r="N30" s="252"/>
      <c r="O30" s="251"/>
      <c r="P30" s="251"/>
      <c r="Q30" s="251"/>
      <c r="R30" s="251"/>
      <c r="S30" s="251"/>
      <c r="T30" s="252"/>
      <c r="U30" s="252"/>
    </row>
    <row r="31" spans="1:23" ht="20.100000000000001" customHeight="1" thickBot="1" x14ac:dyDescent="0.3">
      <c r="A31" s="253"/>
      <c r="B31" s="254" t="s">
        <v>203</v>
      </c>
      <c r="C31" s="649" t="s">
        <v>204</v>
      </c>
      <c r="D31" s="650"/>
      <c r="E31" s="649" t="s">
        <v>205</v>
      </c>
      <c r="F31" s="651"/>
      <c r="G31" s="651"/>
      <c r="H31" s="651"/>
      <c r="I31" s="650"/>
      <c r="J31" s="254" t="s">
        <v>206</v>
      </c>
      <c r="N31" s="259"/>
      <c r="O31" s="259"/>
      <c r="P31" s="259"/>
      <c r="Q31" s="259"/>
      <c r="R31" s="662"/>
      <c r="S31" s="662"/>
      <c r="T31" s="662"/>
      <c r="U31" s="662"/>
    </row>
    <row r="32" spans="1:23" s="199" customFormat="1" ht="20.100000000000001" customHeight="1" x14ac:dyDescent="0.25">
      <c r="A32" s="253"/>
      <c r="B32" s="641" t="s">
        <v>680</v>
      </c>
      <c r="C32" s="278" t="s">
        <v>101</v>
      </c>
      <c r="D32" s="279" t="s">
        <v>100</v>
      </c>
      <c r="E32" s="251" t="s">
        <v>211</v>
      </c>
      <c r="F32" s="251" t="s">
        <v>121</v>
      </c>
      <c r="G32" s="251" t="s">
        <v>210</v>
      </c>
      <c r="H32" s="251" t="s">
        <v>49</v>
      </c>
      <c r="I32" s="276"/>
      <c r="J32" s="643" t="str">
        <f>IF(ISERROR('Background Calculations'!R37),"N/A",'Background Calculations'!R37)</f>
        <v>N/A</v>
      </c>
      <c r="K32" s="40"/>
      <c r="L32" s="40"/>
      <c r="M32" s="40"/>
      <c r="N32" s="252"/>
      <c r="O32" s="251"/>
      <c r="P32" s="251"/>
      <c r="Q32" s="251"/>
      <c r="R32" s="665"/>
      <c r="S32" s="663"/>
      <c r="T32" s="663"/>
      <c r="U32" s="663"/>
      <c r="V32" s="40"/>
      <c r="W32" s="40"/>
    </row>
    <row r="33" spans="1:24" s="199" customFormat="1" ht="20.100000000000001" customHeight="1" x14ac:dyDescent="0.25">
      <c r="A33" s="253"/>
      <c r="B33" s="641"/>
      <c r="C33" s="266" t="s">
        <v>106</v>
      </c>
      <c r="D33" s="267" t="s">
        <v>105</v>
      </c>
      <c r="E33" s="268" t="s">
        <v>211</v>
      </c>
      <c r="F33" s="268" t="s">
        <v>121</v>
      </c>
      <c r="G33" s="268" t="s">
        <v>210</v>
      </c>
      <c r="H33" s="268" t="s">
        <v>49</v>
      </c>
      <c r="I33" s="269"/>
      <c r="J33" s="643"/>
      <c r="K33" s="40"/>
      <c r="L33" s="40"/>
      <c r="M33" s="40"/>
      <c r="N33" s="252"/>
      <c r="O33" s="251"/>
      <c r="P33" s="251"/>
      <c r="Q33" s="251"/>
      <c r="R33" s="665"/>
      <c r="S33" s="663"/>
      <c r="T33" s="663"/>
      <c r="U33" s="663"/>
      <c r="V33" s="40"/>
      <c r="W33" s="40"/>
    </row>
    <row r="34" spans="1:24" s="199" customFormat="1" ht="20.100000000000001" customHeight="1" x14ac:dyDescent="0.25">
      <c r="A34" s="253"/>
      <c r="B34" s="641"/>
      <c r="C34" s="278" t="s">
        <v>108</v>
      </c>
      <c r="D34" s="280" t="s">
        <v>107</v>
      </c>
      <c r="E34" s="251" t="s">
        <v>211</v>
      </c>
      <c r="F34" s="251" t="s">
        <v>121</v>
      </c>
      <c r="G34" s="251" t="s">
        <v>210</v>
      </c>
      <c r="H34" s="251" t="s">
        <v>49</v>
      </c>
      <c r="I34" s="276"/>
      <c r="J34" s="643"/>
      <c r="K34" s="40"/>
      <c r="L34" s="40"/>
      <c r="M34" s="40"/>
      <c r="N34" s="252"/>
      <c r="O34" s="251"/>
      <c r="P34" s="251"/>
      <c r="Q34" s="251"/>
      <c r="R34" s="665"/>
      <c r="S34" s="663"/>
      <c r="T34" s="663"/>
      <c r="U34" s="663"/>
      <c r="V34" s="40"/>
      <c r="W34" s="40"/>
    </row>
    <row r="35" spans="1:24" s="199" customFormat="1" ht="20.100000000000001" customHeight="1" x14ac:dyDescent="0.25">
      <c r="A35" s="253"/>
      <c r="B35" s="641"/>
      <c r="C35" s="266" t="s">
        <v>111</v>
      </c>
      <c r="D35" s="267" t="s">
        <v>215</v>
      </c>
      <c r="E35" s="268" t="s">
        <v>211</v>
      </c>
      <c r="F35" s="268" t="s">
        <v>121</v>
      </c>
      <c r="G35" s="268" t="s">
        <v>210</v>
      </c>
      <c r="H35" s="268" t="s">
        <v>49</v>
      </c>
      <c r="I35" s="269"/>
      <c r="J35" s="643"/>
      <c r="K35" s="40"/>
      <c r="L35" s="40"/>
      <c r="M35" s="40"/>
      <c r="N35" s="252"/>
      <c r="O35" s="251"/>
      <c r="P35" s="251"/>
      <c r="Q35" s="251"/>
      <c r="R35" s="665"/>
      <c r="S35" s="663"/>
      <c r="T35" s="663"/>
      <c r="U35" s="663"/>
      <c r="V35" s="40"/>
      <c r="W35" s="40"/>
    </row>
    <row r="36" spans="1:24" s="199" customFormat="1" ht="20.100000000000001" customHeight="1" x14ac:dyDescent="0.25">
      <c r="A36" s="253"/>
      <c r="B36" s="641"/>
      <c r="C36" s="278" t="s">
        <v>113</v>
      </c>
      <c r="D36" s="275" t="s">
        <v>216</v>
      </c>
      <c r="E36" s="251" t="s">
        <v>211</v>
      </c>
      <c r="F36" s="251" t="s">
        <v>121</v>
      </c>
      <c r="G36" s="251" t="s">
        <v>210</v>
      </c>
      <c r="H36" s="251" t="s">
        <v>49</v>
      </c>
      <c r="I36" s="276"/>
      <c r="J36" s="643"/>
      <c r="K36" s="40"/>
      <c r="L36" s="40"/>
      <c r="M36" s="40"/>
      <c r="N36" s="252"/>
      <c r="O36" s="251"/>
      <c r="P36" s="251"/>
      <c r="Q36" s="251"/>
      <c r="R36" s="665"/>
      <c r="S36" s="663"/>
      <c r="T36" s="663"/>
      <c r="U36" s="663"/>
      <c r="V36" s="40"/>
      <c r="W36" s="40"/>
    </row>
    <row r="37" spans="1:24" s="199" customFormat="1" ht="20.100000000000001" customHeight="1" x14ac:dyDescent="0.25">
      <c r="A37" s="253"/>
      <c r="B37" s="641"/>
      <c r="C37" s="266" t="s">
        <v>116</v>
      </c>
      <c r="D37" s="267" t="s">
        <v>217</v>
      </c>
      <c r="E37" s="268" t="s">
        <v>211</v>
      </c>
      <c r="F37" s="268" t="s">
        <v>121</v>
      </c>
      <c r="G37" s="268" t="s">
        <v>210</v>
      </c>
      <c r="H37" s="268" t="s">
        <v>49</v>
      </c>
      <c r="I37" s="269"/>
      <c r="J37" s="643"/>
      <c r="K37" s="40"/>
      <c r="L37" s="40"/>
      <c r="M37" s="40"/>
      <c r="N37" s="252"/>
      <c r="O37" s="251"/>
      <c r="P37" s="251"/>
      <c r="Q37" s="251"/>
      <c r="R37" s="665"/>
      <c r="S37" s="663"/>
      <c r="T37" s="663"/>
      <c r="U37" s="663"/>
      <c r="V37" s="40"/>
      <c r="W37" s="40"/>
    </row>
    <row r="38" spans="1:24" s="199" customFormat="1" ht="20.100000000000001" customHeight="1" x14ac:dyDescent="0.25">
      <c r="A38" s="253"/>
      <c r="B38" s="641"/>
      <c r="C38" s="278" t="s">
        <v>118</v>
      </c>
      <c r="D38" s="275" t="s">
        <v>218</v>
      </c>
      <c r="E38" s="251" t="s">
        <v>211</v>
      </c>
      <c r="F38" s="251" t="s">
        <v>121</v>
      </c>
      <c r="G38" s="251" t="s">
        <v>210</v>
      </c>
      <c r="H38" s="251" t="s">
        <v>49</v>
      </c>
      <c r="I38" s="276"/>
      <c r="J38" s="643"/>
      <c r="K38" s="40"/>
      <c r="L38" s="40"/>
      <c r="M38" s="40"/>
      <c r="N38" s="252"/>
      <c r="O38" s="251"/>
      <c r="P38" s="251"/>
      <c r="Q38" s="251"/>
      <c r="R38" s="665"/>
      <c r="S38" s="663"/>
      <c r="T38" s="663"/>
      <c r="U38" s="663"/>
      <c r="V38" s="40"/>
      <c r="W38" s="40"/>
    </row>
    <row r="39" spans="1:24" s="199" customFormat="1" ht="20.100000000000001" customHeight="1" x14ac:dyDescent="0.25">
      <c r="A39" s="253"/>
      <c r="B39" s="641"/>
      <c r="C39" s="266" t="s">
        <v>120</v>
      </c>
      <c r="D39" s="267" t="s">
        <v>219</v>
      </c>
      <c r="E39" s="268" t="s">
        <v>211</v>
      </c>
      <c r="F39" s="268" t="s">
        <v>121</v>
      </c>
      <c r="G39" s="268" t="s">
        <v>210</v>
      </c>
      <c r="H39" s="268" t="s">
        <v>49</v>
      </c>
      <c r="I39" s="269"/>
      <c r="J39" s="643"/>
      <c r="K39" s="40"/>
      <c r="L39" s="40"/>
      <c r="M39" s="40"/>
      <c r="N39" s="252"/>
      <c r="O39" s="251"/>
      <c r="P39" s="251"/>
      <c r="Q39" s="251"/>
      <c r="R39" s="665"/>
      <c r="S39" s="663"/>
      <c r="T39" s="663"/>
      <c r="U39" s="663"/>
      <c r="V39" s="40"/>
      <c r="W39" s="40"/>
    </row>
    <row r="40" spans="1:24" s="199" customFormat="1" ht="20.100000000000001" customHeight="1" x14ac:dyDescent="0.25">
      <c r="A40" s="253"/>
      <c r="B40" s="641"/>
      <c r="C40" s="278" t="s">
        <v>123</v>
      </c>
      <c r="D40" s="275" t="s">
        <v>220</v>
      </c>
      <c r="E40" s="251" t="s">
        <v>211</v>
      </c>
      <c r="F40" s="251" t="s">
        <v>121</v>
      </c>
      <c r="G40" s="251" t="s">
        <v>210</v>
      </c>
      <c r="H40" s="251" t="s">
        <v>49</v>
      </c>
      <c r="I40" s="276"/>
      <c r="J40" s="643"/>
      <c r="K40" s="40"/>
      <c r="L40" s="40"/>
      <c r="M40" s="40"/>
      <c r="N40" s="252"/>
      <c r="O40" s="251"/>
      <c r="P40" s="251"/>
      <c r="Q40" s="251"/>
      <c r="R40" s="665"/>
      <c r="S40" s="663"/>
      <c r="T40" s="663"/>
      <c r="U40" s="663"/>
      <c r="V40" s="40"/>
      <c r="W40" s="40"/>
    </row>
    <row r="41" spans="1:24" s="199" customFormat="1" ht="20.100000000000001" customHeight="1" x14ac:dyDescent="0.25">
      <c r="A41" s="253"/>
      <c r="B41" s="641"/>
      <c r="C41" s="266" t="s">
        <v>125</v>
      </c>
      <c r="D41" s="267" t="s">
        <v>221</v>
      </c>
      <c r="E41" s="268" t="s">
        <v>211</v>
      </c>
      <c r="F41" s="268" t="s">
        <v>121</v>
      </c>
      <c r="G41" s="268" t="s">
        <v>210</v>
      </c>
      <c r="H41" s="268" t="s">
        <v>49</v>
      </c>
      <c r="I41" s="269"/>
      <c r="J41" s="643"/>
      <c r="K41" s="40"/>
      <c r="L41" s="40"/>
      <c r="M41" s="40"/>
      <c r="N41" s="252"/>
      <c r="O41" s="251"/>
      <c r="P41" s="251"/>
      <c r="Q41" s="251"/>
      <c r="R41" s="665"/>
      <c r="S41" s="663"/>
      <c r="T41" s="663"/>
      <c r="U41" s="663"/>
      <c r="V41" s="40"/>
      <c r="W41" s="40"/>
    </row>
    <row r="42" spans="1:24" s="199" customFormat="1" ht="20.100000000000001" customHeight="1" x14ac:dyDescent="0.25">
      <c r="A42" s="253"/>
      <c r="B42" s="641"/>
      <c r="C42" s="278" t="s">
        <v>126</v>
      </c>
      <c r="D42" s="275" t="s">
        <v>222</v>
      </c>
      <c r="E42" s="251" t="s">
        <v>211</v>
      </c>
      <c r="F42" s="251" t="s">
        <v>121</v>
      </c>
      <c r="G42" s="251" t="s">
        <v>210</v>
      </c>
      <c r="H42" s="251" t="s">
        <v>49</v>
      </c>
      <c r="I42" s="276"/>
      <c r="J42" s="643"/>
      <c r="K42" s="40"/>
      <c r="L42" s="40"/>
      <c r="M42" s="40"/>
      <c r="N42" s="252"/>
      <c r="O42" s="251"/>
      <c r="P42" s="251"/>
      <c r="Q42" s="251"/>
      <c r="R42" s="665"/>
      <c r="S42" s="663"/>
      <c r="T42" s="663"/>
      <c r="U42" s="663"/>
      <c r="V42" s="40"/>
      <c r="W42" s="40"/>
    </row>
    <row r="43" spans="1:24" ht="20.100000000000001" customHeight="1" x14ac:dyDescent="0.25">
      <c r="A43" s="253"/>
      <c r="B43" s="641"/>
      <c r="C43" s="266" t="s">
        <v>128</v>
      </c>
      <c r="D43" s="267" t="s">
        <v>127</v>
      </c>
      <c r="E43" s="268" t="s">
        <v>211</v>
      </c>
      <c r="F43" s="268" t="s">
        <v>121</v>
      </c>
      <c r="G43" s="268" t="s">
        <v>210</v>
      </c>
      <c r="H43" s="268" t="s">
        <v>49</v>
      </c>
      <c r="I43" s="269"/>
      <c r="J43" s="643"/>
      <c r="N43" s="252"/>
      <c r="O43" s="251"/>
      <c r="P43" s="251"/>
      <c r="Q43" s="251"/>
      <c r="R43" s="665"/>
      <c r="S43" s="663"/>
      <c r="T43" s="663"/>
      <c r="U43" s="663"/>
      <c r="X43" s="199"/>
    </row>
    <row r="44" spans="1:24" ht="20.100000000000001" customHeight="1" thickBot="1" x14ac:dyDescent="0.3">
      <c r="A44" s="253"/>
      <c r="B44" s="642"/>
      <c r="C44" s="281" t="s">
        <v>131</v>
      </c>
      <c r="D44" s="282" t="s">
        <v>130</v>
      </c>
      <c r="E44" s="283" t="s">
        <v>211</v>
      </c>
      <c r="F44" s="283" t="s">
        <v>121</v>
      </c>
      <c r="G44" s="283" t="s">
        <v>210</v>
      </c>
      <c r="H44" s="283" t="s">
        <v>49</v>
      </c>
      <c r="I44" s="284"/>
      <c r="J44" s="644"/>
      <c r="N44" s="252"/>
      <c r="O44" s="251"/>
      <c r="P44" s="251"/>
      <c r="Q44" s="251"/>
      <c r="R44" s="665"/>
      <c r="S44" s="663"/>
      <c r="T44" s="663"/>
      <c r="U44" s="663"/>
      <c r="X44" s="199"/>
    </row>
    <row r="45" spans="1:24" ht="20.100000000000001" customHeight="1" x14ac:dyDescent="0.25">
      <c r="A45" s="253"/>
      <c r="B45" s="641" t="s">
        <v>770</v>
      </c>
      <c r="C45" s="278" t="s">
        <v>223</v>
      </c>
      <c r="D45" s="275" t="s">
        <v>133</v>
      </c>
      <c r="E45" s="251" t="s">
        <v>211</v>
      </c>
      <c r="F45" s="251" t="s">
        <v>121</v>
      </c>
      <c r="G45" s="251" t="s">
        <v>210</v>
      </c>
      <c r="H45" s="251" t="s">
        <v>49</v>
      </c>
      <c r="I45" s="276"/>
      <c r="J45" s="652" t="str">
        <f>IF(ISERROR('Background Calculations'!R50),"N/A",'Background Calculations'!R50)</f>
        <v>N/A</v>
      </c>
      <c r="N45" s="252"/>
      <c r="O45" s="251"/>
      <c r="P45" s="251"/>
      <c r="Q45" s="251"/>
      <c r="R45" s="663"/>
      <c r="S45" s="663"/>
      <c r="T45" s="663"/>
      <c r="U45" s="663"/>
      <c r="X45" s="199"/>
    </row>
    <row r="46" spans="1:24" ht="20.100000000000001" customHeight="1" x14ac:dyDescent="0.25">
      <c r="A46" s="253"/>
      <c r="B46" s="641"/>
      <c r="C46" s="266" t="s">
        <v>224</v>
      </c>
      <c r="D46" s="267" t="s">
        <v>133</v>
      </c>
      <c r="E46" s="268" t="s">
        <v>211</v>
      </c>
      <c r="F46" s="268" t="s">
        <v>121</v>
      </c>
      <c r="G46" s="268" t="s">
        <v>210</v>
      </c>
      <c r="H46" s="268" t="s">
        <v>49</v>
      </c>
      <c r="I46" s="269"/>
      <c r="J46" s="652"/>
      <c r="N46" s="252"/>
      <c r="O46" s="251"/>
      <c r="P46" s="251"/>
      <c r="Q46" s="251"/>
      <c r="R46" s="663"/>
      <c r="S46" s="663"/>
      <c r="T46" s="663"/>
      <c r="U46" s="663"/>
      <c r="X46" s="199"/>
    </row>
    <row r="47" spans="1:24" ht="20.100000000000001" customHeight="1" x14ac:dyDescent="0.25">
      <c r="A47" s="253"/>
      <c r="B47" s="641"/>
      <c r="C47" s="278" t="s">
        <v>225</v>
      </c>
      <c r="D47" s="275" t="s">
        <v>134</v>
      </c>
      <c r="E47" s="266" t="s">
        <v>211</v>
      </c>
      <c r="F47" s="268" t="s">
        <v>121</v>
      </c>
      <c r="G47" s="268" t="s">
        <v>210</v>
      </c>
      <c r="H47" s="268" t="s">
        <v>49</v>
      </c>
      <c r="I47" s="269"/>
      <c r="J47" s="652"/>
      <c r="N47" s="252"/>
      <c r="O47" s="251"/>
      <c r="P47" s="251"/>
      <c r="Q47" s="251"/>
      <c r="R47" s="663"/>
      <c r="S47" s="663"/>
      <c r="T47" s="663"/>
      <c r="U47" s="663"/>
      <c r="X47" s="199"/>
    </row>
    <row r="48" spans="1:24" ht="20.100000000000001" customHeight="1" thickBot="1" x14ac:dyDescent="0.3">
      <c r="A48" s="253"/>
      <c r="B48" s="642"/>
      <c r="C48" s="792" t="s">
        <v>226</v>
      </c>
      <c r="D48" s="282" t="s">
        <v>134</v>
      </c>
      <c r="E48" s="281" t="s">
        <v>211</v>
      </c>
      <c r="F48" s="283" t="s">
        <v>121</v>
      </c>
      <c r="G48" s="283" t="s">
        <v>210</v>
      </c>
      <c r="H48" s="283" t="s">
        <v>49</v>
      </c>
      <c r="I48" s="284"/>
      <c r="J48" s="653"/>
      <c r="N48" s="252"/>
      <c r="O48" s="251"/>
      <c r="P48" s="251"/>
      <c r="Q48" s="251"/>
      <c r="R48" s="663"/>
      <c r="S48" s="663"/>
      <c r="T48" s="663"/>
      <c r="U48" s="663"/>
      <c r="X48" s="199"/>
    </row>
    <row r="49" spans="1:25" ht="20.100000000000001" customHeight="1" x14ac:dyDescent="0.25">
      <c r="A49" s="253"/>
      <c r="B49" s="641" t="s">
        <v>674</v>
      </c>
      <c r="C49" s="278" t="s">
        <v>22</v>
      </c>
      <c r="D49" s="275" t="s">
        <v>135</v>
      </c>
      <c r="E49" s="251" t="s">
        <v>211</v>
      </c>
      <c r="F49" s="251" t="s">
        <v>121</v>
      </c>
      <c r="G49" s="251" t="s">
        <v>210</v>
      </c>
      <c r="H49" s="251" t="s">
        <v>49</v>
      </c>
      <c r="I49" s="276" t="s">
        <v>75</v>
      </c>
      <c r="J49" s="652" t="str">
        <f>IF(ISERROR('Background Calculations'!R54),"N/A",'Background Calculations'!R54)</f>
        <v>N/A</v>
      </c>
      <c r="N49" s="252"/>
      <c r="O49" s="251"/>
      <c r="P49" s="251"/>
      <c r="Q49" s="251"/>
      <c r="R49" s="663"/>
      <c r="S49" s="663"/>
      <c r="T49" s="663"/>
      <c r="U49" s="663"/>
      <c r="X49" s="199"/>
    </row>
    <row r="50" spans="1:25" ht="20.100000000000001" customHeight="1" x14ac:dyDescent="0.25">
      <c r="A50" s="253"/>
      <c r="B50" s="641"/>
      <c r="C50" s="266" t="s">
        <v>227</v>
      </c>
      <c r="D50" s="267" t="s">
        <v>136</v>
      </c>
      <c r="E50" s="268" t="s">
        <v>211</v>
      </c>
      <c r="F50" s="268" t="s">
        <v>121</v>
      </c>
      <c r="G50" s="268" t="s">
        <v>210</v>
      </c>
      <c r="H50" s="268" t="s">
        <v>49</v>
      </c>
      <c r="I50" s="269" t="s">
        <v>75</v>
      </c>
      <c r="J50" s="652"/>
      <c r="N50" s="252"/>
      <c r="O50" s="251"/>
      <c r="P50" s="251"/>
      <c r="Q50" s="251"/>
      <c r="R50" s="663"/>
      <c r="S50" s="663"/>
      <c r="T50" s="663"/>
      <c r="U50" s="663"/>
      <c r="X50" s="199"/>
    </row>
    <row r="51" spans="1:25" ht="20.100000000000001" customHeight="1" thickBot="1" x14ac:dyDescent="0.3">
      <c r="A51" s="253"/>
      <c r="B51" s="642"/>
      <c r="C51" s="271" t="s">
        <v>228</v>
      </c>
      <c r="D51" s="272" t="s">
        <v>136</v>
      </c>
      <c r="E51" s="273" t="s">
        <v>211</v>
      </c>
      <c r="F51" s="273" t="s">
        <v>121</v>
      </c>
      <c r="G51" s="273" t="s">
        <v>210</v>
      </c>
      <c r="H51" s="273" t="s">
        <v>49</v>
      </c>
      <c r="I51" s="274" t="s">
        <v>75</v>
      </c>
      <c r="J51" s="653"/>
      <c r="N51" s="252"/>
      <c r="O51" s="251"/>
      <c r="P51" s="251"/>
      <c r="Q51" s="251"/>
      <c r="R51" s="663"/>
      <c r="S51" s="663"/>
      <c r="T51" s="663"/>
      <c r="U51" s="663"/>
      <c r="X51" s="199"/>
    </row>
    <row r="52" spans="1:25" ht="20.100000000000001" customHeight="1" x14ac:dyDescent="0.25">
      <c r="A52" s="253"/>
      <c r="B52" s="641" t="s">
        <v>769</v>
      </c>
      <c r="C52" s="278" t="s">
        <v>31</v>
      </c>
      <c r="D52" s="275" t="s">
        <v>137</v>
      </c>
      <c r="E52" s="251" t="s">
        <v>211</v>
      </c>
      <c r="F52" s="251" t="s">
        <v>121</v>
      </c>
      <c r="G52" s="251" t="s">
        <v>210</v>
      </c>
      <c r="H52" s="251" t="s">
        <v>49</v>
      </c>
      <c r="I52" s="276" t="s">
        <v>75</v>
      </c>
      <c r="J52" s="659" t="str">
        <f>IF(ISERROR('Background Calculations'!R57),"N/A",'Background Calculations'!R57)</f>
        <v>N/A</v>
      </c>
      <c r="N52" s="252"/>
      <c r="O52" s="251"/>
      <c r="P52" s="251"/>
      <c r="Q52" s="251"/>
      <c r="R52" s="663"/>
      <c r="S52" s="663"/>
      <c r="T52" s="663"/>
      <c r="U52" s="663"/>
      <c r="X52" s="199"/>
    </row>
    <row r="53" spans="1:25" ht="20.100000000000001" customHeight="1" x14ac:dyDescent="0.25">
      <c r="A53" s="253"/>
      <c r="B53" s="641"/>
      <c r="C53" s="266" t="s">
        <v>229</v>
      </c>
      <c r="D53" s="267" t="s">
        <v>428</v>
      </c>
      <c r="E53" s="268" t="s">
        <v>211</v>
      </c>
      <c r="F53" s="268" t="s">
        <v>121</v>
      </c>
      <c r="G53" s="268" t="s">
        <v>210</v>
      </c>
      <c r="H53" s="268" t="s">
        <v>49</v>
      </c>
      <c r="I53" s="269" t="s">
        <v>75</v>
      </c>
      <c r="J53" s="660"/>
      <c r="N53" s="252"/>
      <c r="O53" s="251"/>
      <c r="P53" s="251"/>
      <c r="Q53" s="251"/>
      <c r="R53" s="663"/>
      <c r="S53" s="663"/>
      <c r="T53" s="663"/>
      <c r="U53" s="663"/>
      <c r="X53" s="199"/>
    </row>
    <row r="54" spans="1:25" ht="20.100000000000001" customHeight="1" thickBot="1" x14ac:dyDescent="0.3">
      <c r="A54" s="253"/>
      <c r="B54" s="642"/>
      <c r="C54" s="271" t="s">
        <v>230</v>
      </c>
      <c r="D54" s="272" t="s">
        <v>428</v>
      </c>
      <c r="E54" s="273" t="s">
        <v>211</v>
      </c>
      <c r="F54" s="273" t="s">
        <v>121</v>
      </c>
      <c r="G54" s="273" t="s">
        <v>210</v>
      </c>
      <c r="H54" s="273" t="s">
        <v>49</v>
      </c>
      <c r="I54" s="274" t="s">
        <v>75</v>
      </c>
      <c r="J54" s="661"/>
      <c r="N54" s="252"/>
      <c r="O54" s="251"/>
      <c r="P54" s="251"/>
      <c r="Q54" s="251"/>
      <c r="R54" s="663"/>
      <c r="S54" s="663"/>
      <c r="T54" s="663"/>
      <c r="U54" s="663"/>
      <c r="X54" s="199"/>
    </row>
    <row r="55" spans="1:25" ht="20.100000000000001" customHeight="1" x14ac:dyDescent="0.25">
      <c r="A55" s="40"/>
      <c r="N55" s="252"/>
      <c r="O55" s="251"/>
      <c r="P55" s="251"/>
      <c r="Q55" s="251"/>
      <c r="R55" s="251"/>
      <c r="S55" s="251"/>
      <c r="T55" s="252"/>
      <c r="U55" s="252"/>
      <c r="X55" s="199"/>
    </row>
    <row r="56" spans="1:25" ht="20.100000000000001" customHeight="1" x14ac:dyDescent="0.25">
      <c r="A56" s="40"/>
      <c r="N56" s="252"/>
      <c r="O56" s="251"/>
      <c r="P56" s="251"/>
      <c r="Q56" s="251"/>
      <c r="R56" s="251"/>
      <c r="S56" s="251"/>
      <c r="T56" s="252"/>
      <c r="U56" s="252"/>
    </row>
    <row r="57" spans="1:25" ht="14.1" customHeight="1" x14ac:dyDescent="0.25">
      <c r="A57" s="40"/>
      <c r="B57" s="111"/>
      <c r="C57" s="111"/>
      <c r="D57" s="111"/>
      <c r="E57" s="249"/>
      <c r="F57" s="249"/>
      <c r="G57" s="249"/>
      <c r="H57" s="249"/>
      <c r="I57" s="249"/>
      <c r="J57" s="111"/>
      <c r="N57" s="285"/>
      <c r="O57" s="286"/>
      <c r="P57" s="286"/>
      <c r="Q57" s="286"/>
      <c r="R57" s="286"/>
      <c r="S57" s="286"/>
      <c r="T57" s="285"/>
      <c r="U57" s="285"/>
      <c r="V57" s="237"/>
    </row>
    <row r="58" spans="1:25" ht="39.9" customHeight="1" x14ac:dyDescent="0.3">
      <c r="A58" s="40"/>
      <c r="B58" s="183" t="e" vm="5">
        <v>#VALUE!</v>
      </c>
      <c r="C58" s="111"/>
      <c r="D58" s="248" t="s">
        <v>231</v>
      </c>
      <c r="E58" s="249"/>
      <c r="F58" s="249"/>
      <c r="G58" s="111"/>
      <c r="H58" s="111"/>
      <c r="I58" s="111"/>
      <c r="J58" s="111"/>
      <c r="N58" s="287"/>
      <c r="O58" s="286"/>
      <c r="P58" s="286"/>
      <c r="Q58" s="286"/>
      <c r="R58" s="286"/>
      <c r="S58" s="286"/>
      <c r="T58" s="285"/>
      <c r="U58" s="285"/>
      <c r="V58" s="237"/>
    </row>
    <row r="59" spans="1:25" ht="14.1" customHeight="1" x14ac:dyDescent="0.25">
      <c r="A59" s="40"/>
      <c r="B59" s="111"/>
      <c r="C59" s="111"/>
      <c r="D59" s="248"/>
      <c r="E59" s="249"/>
      <c r="F59" s="249"/>
      <c r="G59" s="111"/>
      <c r="H59" s="111"/>
      <c r="I59" s="111"/>
      <c r="J59" s="111"/>
      <c r="N59" s="285"/>
      <c r="O59" s="286"/>
      <c r="P59" s="286"/>
      <c r="Q59" s="286"/>
      <c r="R59" s="286"/>
      <c r="S59" s="286"/>
      <c r="T59" s="285"/>
      <c r="U59" s="285"/>
      <c r="V59" s="237"/>
    </row>
    <row r="60" spans="1:25" ht="20.100000000000001" customHeight="1" thickBot="1" x14ac:dyDescent="0.3">
      <c r="A60" s="40"/>
      <c r="B60" s="288" t="s">
        <v>203</v>
      </c>
      <c r="C60" s="656" t="s">
        <v>204</v>
      </c>
      <c r="D60" s="657"/>
      <c r="E60" s="656" t="s">
        <v>205</v>
      </c>
      <c r="F60" s="658"/>
      <c r="G60" s="658"/>
      <c r="H60" s="658"/>
      <c r="I60" s="658"/>
      <c r="J60" s="254" t="s">
        <v>206</v>
      </c>
      <c r="N60" s="289"/>
      <c r="O60" s="289"/>
      <c r="P60" s="289"/>
      <c r="Q60" s="289"/>
      <c r="R60" s="664"/>
      <c r="S60" s="664"/>
      <c r="T60" s="664"/>
      <c r="U60" s="664"/>
      <c r="V60" s="237"/>
      <c r="X60" s="199"/>
      <c r="Y60" s="199"/>
    </row>
    <row r="61" spans="1:25" ht="20.100000000000001" customHeight="1" x14ac:dyDescent="0.25">
      <c r="A61" s="253"/>
      <c r="B61" s="641" t="s">
        <v>678</v>
      </c>
      <c r="C61" s="290" t="s">
        <v>101</v>
      </c>
      <c r="D61" s="291" t="s">
        <v>232</v>
      </c>
      <c r="E61" s="264" t="s">
        <v>211</v>
      </c>
      <c r="F61" s="264" t="s">
        <v>121</v>
      </c>
      <c r="G61" s="264" t="s">
        <v>210</v>
      </c>
      <c r="H61" s="264" t="s">
        <v>49</v>
      </c>
      <c r="I61" s="265"/>
      <c r="J61" s="643" t="str">
        <f>IF(ISERROR('Background Calculations'!R60),"N/A",'Background Calculations'!R60)</f>
        <v>N/A</v>
      </c>
      <c r="N61" s="285"/>
      <c r="O61" s="286"/>
      <c r="P61" s="286"/>
      <c r="Q61" s="286"/>
      <c r="R61" s="640"/>
      <c r="S61" s="640"/>
      <c r="T61" s="640"/>
      <c r="U61" s="640"/>
      <c r="V61" s="237"/>
      <c r="X61" s="199"/>
      <c r="Y61" s="199"/>
    </row>
    <row r="62" spans="1:25" ht="20.100000000000001" customHeight="1" x14ac:dyDescent="0.25">
      <c r="A62" s="253"/>
      <c r="B62" s="641"/>
      <c r="C62" s="292" t="s">
        <v>233</v>
      </c>
      <c r="D62" s="267" t="s">
        <v>215</v>
      </c>
      <c r="E62" s="268" t="s">
        <v>211</v>
      </c>
      <c r="F62" s="268" t="s">
        <v>121</v>
      </c>
      <c r="G62" s="268" t="s">
        <v>210</v>
      </c>
      <c r="H62" s="268" t="s">
        <v>49</v>
      </c>
      <c r="I62" s="269"/>
      <c r="J62" s="643"/>
      <c r="N62" s="285"/>
      <c r="O62" s="286"/>
      <c r="P62" s="286"/>
      <c r="Q62" s="286"/>
      <c r="R62" s="640"/>
      <c r="S62" s="640"/>
      <c r="T62" s="640"/>
      <c r="U62" s="640"/>
      <c r="V62" s="237"/>
      <c r="X62" s="199"/>
      <c r="Y62" s="199"/>
    </row>
    <row r="63" spans="1:25" ht="20.100000000000001" customHeight="1" x14ac:dyDescent="0.25">
      <c r="A63" s="253"/>
      <c r="B63" s="641"/>
      <c r="C63" s="292" t="s">
        <v>234</v>
      </c>
      <c r="D63" s="267" t="s">
        <v>216</v>
      </c>
      <c r="E63" s="268" t="s">
        <v>211</v>
      </c>
      <c r="F63" s="268" t="s">
        <v>121</v>
      </c>
      <c r="G63" s="268" t="s">
        <v>210</v>
      </c>
      <c r="H63" s="268" t="s">
        <v>49</v>
      </c>
      <c r="I63" s="269"/>
      <c r="J63" s="643"/>
      <c r="N63" s="285"/>
      <c r="O63" s="286"/>
      <c r="P63" s="286"/>
      <c r="Q63" s="286"/>
      <c r="R63" s="640"/>
      <c r="S63" s="640"/>
      <c r="T63" s="640"/>
      <c r="U63" s="640"/>
      <c r="V63" s="237"/>
      <c r="X63" s="199"/>
      <c r="Y63" s="199"/>
    </row>
    <row r="64" spans="1:25" ht="20.100000000000001" customHeight="1" x14ac:dyDescent="0.25">
      <c r="A64" s="253"/>
      <c r="B64" s="641"/>
      <c r="C64" s="292" t="s">
        <v>235</v>
      </c>
      <c r="D64" s="267" t="s">
        <v>217</v>
      </c>
      <c r="E64" s="268" t="s">
        <v>211</v>
      </c>
      <c r="F64" s="268" t="s">
        <v>121</v>
      </c>
      <c r="G64" s="268" t="s">
        <v>210</v>
      </c>
      <c r="H64" s="268" t="s">
        <v>49</v>
      </c>
      <c r="I64" s="269"/>
      <c r="J64" s="643"/>
      <c r="N64" s="285"/>
      <c r="O64" s="286"/>
      <c r="P64" s="286"/>
      <c r="Q64" s="286"/>
      <c r="R64" s="640"/>
      <c r="S64" s="640"/>
      <c r="T64" s="640"/>
      <c r="U64" s="640"/>
      <c r="V64" s="237"/>
      <c r="X64" s="199"/>
      <c r="Y64" s="199"/>
    </row>
    <row r="65" spans="1:25" ht="20.100000000000001" customHeight="1" x14ac:dyDescent="0.25">
      <c r="A65" s="253"/>
      <c r="B65" s="641"/>
      <c r="C65" s="292" t="s">
        <v>236</v>
      </c>
      <c r="D65" s="267" t="s">
        <v>218</v>
      </c>
      <c r="E65" s="268" t="s">
        <v>211</v>
      </c>
      <c r="F65" s="268" t="s">
        <v>121</v>
      </c>
      <c r="G65" s="268" t="s">
        <v>210</v>
      </c>
      <c r="H65" s="268" t="s">
        <v>49</v>
      </c>
      <c r="I65" s="269"/>
      <c r="J65" s="643"/>
      <c r="N65" s="285"/>
      <c r="O65" s="286"/>
      <c r="P65" s="286"/>
      <c r="Q65" s="286"/>
      <c r="R65" s="640"/>
      <c r="S65" s="640"/>
      <c r="T65" s="640"/>
      <c r="U65" s="640"/>
      <c r="V65" s="237"/>
      <c r="X65" s="199"/>
      <c r="Y65" s="199"/>
    </row>
    <row r="66" spans="1:25" ht="20.100000000000001" customHeight="1" x14ac:dyDescent="0.25">
      <c r="A66" s="253"/>
      <c r="B66" s="641"/>
      <c r="C66" s="293" t="s">
        <v>237</v>
      </c>
      <c r="D66" s="294" t="s">
        <v>219</v>
      </c>
      <c r="E66" s="295" t="s">
        <v>211</v>
      </c>
      <c r="F66" s="295" t="s">
        <v>121</v>
      </c>
      <c r="G66" s="295" t="s">
        <v>210</v>
      </c>
      <c r="H66" s="295" t="s">
        <v>49</v>
      </c>
      <c r="I66" s="296"/>
      <c r="J66" s="643"/>
      <c r="N66" s="285"/>
      <c r="O66" s="286"/>
      <c r="P66" s="286"/>
      <c r="Q66" s="286"/>
      <c r="R66" s="640"/>
      <c r="S66" s="640"/>
      <c r="T66" s="640"/>
      <c r="U66" s="640"/>
      <c r="V66" s="237"/>
      <c r="X66" s="199"/>
      <c r="Y66" s="199"/>
    </row>
    <row r="67" spans="1:25" ht="20.100000000000001" customHeight="1" x14ac:dyDescent="0.25">
      <c r="A67" s="253"/>
      <c r="B67" s="641"/>
      <c r="C67" s="292" t="s">
        <v>238</v>
      </c>
      <c r="D67" s="267" t="s">
        <v>220</v>
      </c>
      <c r="E67" s="268" t="s">
        <v>211</v>
      </c>
      <c r="F67" s="268" t="s">
        <v>121</v>
      </c>
      <c r="G67" s="268" t="s">
        <v>210</v>
      </c>
      <c r="H67" s="268" t="s">
        <v>49</v>
      </c>
      <c r="I67" s="269"/>
      <c r="J67" s="643"/>
      <c r="N67" s="285"/>
      <c r="O67" s="286"/>
      <c r="P67" s="286"/>
      <c r="Q67" s="286"/>
      <c r="R67" s="640"/>
      <c r="S67" s="640"/>
      <c r="T67" s="640"/>
      <c r="U67" s="640"/>
      <c r="V67" s="237"/>
      <c r="X67" s="199"/>
      <c r="Y67" s="199"/>
    </row>
    <row r="68" spans="1:25" ht="20.100000000000001" customHeight="1" x14ac:dyDescent="0.25">
      <c r="A68" s="253"/>
      <c r="B68" s="641"/>
      <c r="C68" s="297" t="s">
        <v>239</v>
      </c>
      <c r="D68" s="275" t="s">
        <v>221</v>
      </c>
      <c r="E68" s="251" t="s">
        <v>211</v>
      </c>
      <c r="F68" s="251" t="s">
        <v>121</v>
      </c>
      <c r="G68" s="251" t="s">
        <v>210</v>
      </c>
      <c r="H68" s="251" t="s">
        <v>49</v>
      </c>
      <c r="I68" s="276"/>
      <c r="J68" s="643"/>
      <c r="N68" s="285"/>
      <c r="O68" s="286"/>
      <c r="P68" s="286"/>
      <c r="Q68" s="286"/>
      <c r="R68" s="640"/>
      <c r="S68" s="640"/>
      <c r="T68" s="640"/>
      <c r="U68" s="640"/>
      <c r="V68" s="237"/>
      <c r="X68" s="199"/>
      <c r="Y68" s="199"/>
    </row>
    <row r="69" spans="1:25" ht="20.100000000000001" customHeight="1" x14ac:dyDescent="0.25">
      <c r="A69" s="253"/>
      <c r="B69" s="641"/>
      <c r="C69" s="292" t="s">
        <v>240</v>
      </c>
      <c r="D69" s="267" t="s">
        <v>222</v>
      </c>
      <c r="E69" s="268" t="s">
        <v>211</v>
      </c>
      <c r="F69" s="268" t="s">
        <v>121</v>
      </c>
      <c r="G69" s="268" t="s">
        <v>210</v>
      </c>
      <c r="H69" s="268" t="s">
        <v>49</v>
      </c>
      <c r="I69" s="269"/>
      <c r="J69" s="643"/>
      <c r="N69" s="285"/>
      <c r="O69" s="286"/>
      <c r="P69" s="286"/>
      <c r="Q69" s="286"/>
      <c r="R69" s="640"/>
      <c r="S69" s="640"/>
      <c r="T69" s="640"/>
      <c r="U69" s="640"/>
      <c r="V69" s="237"/>
      <c r="X69" s="199"/>
      <c r="Y69" s="199"/>
    </row>
    <row r="70" spans="1:25" ht="20.100000000000001" customHeight="1" x14ac:dyDescent="0.25">
      <c r="A70" s="253"/>
      <c r="B70" s="641"/>
      <c r="C70" s="297" t="s">
        <v>241</v>
      </c>
      <c r="D70" s="275" t="s">
        <v>242</v>
      </c>
      <c r="E70" s="251" t="s">
        <v>211</v>
      </c>
      <c r="F70" s="251" t="s">
        <v>121</v>
      </c>
      <c r="G70" s="251" t="s">
        <v>210</v>
      </c>
      <c r="H70" s="251" t="s">
        <v>49</v>
      </c>
      <c r="I70" s="276"/>
      <c r="J70" s="643"/>
      <c r="N70" s="285"/>
      <c r="O70" s="286"/>
      <c r="P70" s="286"/>
      <c r="Q70" s="286"/>
      <c r="R70" s="640"/>
      <c r="S70" s="640"/>
      <c r="T70" s="640"/>
      <c r="U70" s="640"/>
      <c r="V70" s="237"/>
      <c r="X70" s="199"/>
      <c r="Y70" s="199"/>
    </row>
    <row r="71" spans="1:25" ht="20.100000000000001" customHeight="1" x14ac:dyDescent="0.25">
      <c r="A71" s="253"/>
      <c r="B71" s="641"/>
      <c r="C71" s="292" t="s">
        <v>243</v>
      </c>
      <c r="D71" s="267" t="s">
        <v>242</v>
      </c>
      <c r="E71" s="268" t="s">
        <v>211</v>
      </c>
      <c r="F71" s="268" t="s">
        <v>121</v>
      </c>
      <c r="G71" s="268" t="s">
        <v>210</v>
      </c>
      <c r="H71" s="268" t="s">
        <v>49</v>
      </c>
      <c r="I71" s="269"/>
      <c r="J71" s="643"/>
      <c r="N71" s="285"/>
      <c r="O71" s="286"/>
      <c r="P71" s="286"/>
      <c r="Q71" s="286"/>
      <c r="R71" s="640"/>
      <c r="S71" s="640"/>
      <c r="T71" s="640"/>
      <c r="U71" s="640"/>
      <c r="V71" s="237"/>
      <c r="X71" s="199"/>
      <c r="Y71" s="199"/>
    </row>
    <row r="72" spans="1:25" ht="20.100000000000001" customHeight="1" x14ac:dyDescent="0.25">
      <c r="A72" s="253"/>
      <c r="B72" s="641"/>
      <c r="C72" s="297" t="s">
        <v>111</v>
      </c>
      <c r="D72" s="275" t="s">
        <v>244</v>
      </c>
      <c r="E72" s="251" t="s">
        <v>211</v>
      </c>
      <c r="F72" s="251" t="s">
        <v>121</v>
      </c>
      <c r="G72" s="251" t="s">
        <v>210</v>
      </c>
      <c r="H72" s="251" t="s">
        <v>49</v>
      </c>
      <c r="I72" s="276"/>
      <c r="J72" s="643"/>
      <c r="N72" s="285"/>
      <c r="O72" s="286"/>
      <c r="P72" s="286"/>
      <c r="Q72" s="286"/>
      <c r="R72" s="640"/>
      <c r="S72" s="640"/>
      <c r="T72" s="640"/>
      <c r="U72" s="640"/>
      <c r="V72" s="237"/>
      <c r="X72" s="199"/>
      <c r="Y72" s="199"/>
    </row>
    <row r="73" spans="1:25" ht="20.100000000000001" customHeight="1" x14ac:dyDescent="0.25">
      <c r="A73" s="253"/>
      <c r="B73" s="641"/>
      <c r="C73" s="292" t="s">
        <v>113</v>
      </c>
      <c r="D73" s="267" t="s">
        <v>244</v>
      </c>
      <c r="E73" s="268" t="s">
        <v>211</v>
      </c>
      <c r="F73" s="268" t="s">
        <v>121</v>
      </c>
      <c r="G73" s="268" t="s">
        <v>210</v>
      </c>
      <c r="H73" s="268" t="s">
        <v>49</v>
      </c>
      <c r="I73" s="269"/>
      <c r="J73" s="643"/>
      <c r="N73" s="285"/>
      <c r="O73" s="286"/>
      <c r="P73" s="286"/>
      <c r="Q73" s="286"/>
      <c r="R73" s="640"/>
      <c r="S73" s="640"/>
      <c r="T73" s="640"/>
      <c r="U73" s="640"/>
      <c r="V73" s="237"/>
      <c r="X73" s="199"/>
      <c r="Y73" s="199"/>
    </row>
    <row r="74" spans="1:25" ht="20.100000000000001" customHeight="1" x14ac:dyDescent="0.25">
      <c r="A74" s="253"/>
      <c r="B74" s="641"/>
      <c r="C74" s="297" t="s">
        <v>128</v>
      </c>
      <c r="D74" s="275" t="s">
        <v>245</v>
      </c>
      <c r="E74" s="251" t="s">
        <v>211</v>
      </c>
      <c r="F74" s="251" t="s">
        <v>121</v>
      </c>
      <c r="G74" s="251" t="s">
        <v>210</v>
      </c>
      <c r="H74" s="251" t="s">
        <v>49</v>
      </c>
      <c r="I74" s="276"/>
      <c r="J74" s="643"/>
      <c r="N74" s="285"/>
      <c r="O74" s="286"/>
      <c r="P74" s="286"/>
      <c r="Q74" s="286"/>
      <c r="R74" s="640"/>
      <c r="S74" s="640"/>
      <c r="T74" s="640"/>
      <c r="U74" s="640"/>
      <c r="V74" s="237"/>
      <c r="X74" s="199"/>
      <c r="Y74" s="199"/>
    </row>
    <row r="75" spans="1:25" ht="20.100000000000001" customHeight="1" x14ac:dyDescent="0.25">
      <c r="A75" s="253"/>
      <c r="B75" s="641"/>
      <c r="C75" s="292" t="s">
        <v>131</v>
      </c>
      <c r="D75" s="267" t="s">
        <v>246</v>
      </c>
      <c r="E75" s="268" t="s">
        <v>211</v>
      </c>
      <c r="F75" s="268" t="s">
        <v>121</v>
      </c>
      <c r="G75" s="268" t="s">
        <v>210</v>
      </c>
      <c r="H75" s="268" t="s">
        <v>49</v>
      </c>
      <c r="I75" s="269"/>
      <c r="J75" s="643"/>
      <c r="N75" s="285"/>
      <c r="O75" s="286"/>
      <c r="P75" s="286"/>
      <c r="Q75" s="286"/>
      <c r="R75" s="640"/>
      <c r="S75" s="640"/>
      <c r="T75" s="640"/>
      <c r="U75" s="640"/>
      <c r="V75" s="237"/>
      <c r="X75" s="199"/>
      <c r="Y75" s="199"/>
    </row>
    <row r="76" spans="1:25" ht="20.100000000000001" customHeight="1" x14ac:dyDescent="0.25">
      <c r="A76" s="253"/>
      <c r="B76" s="641"/>
      <c r="C76" s="297" t="s">
        <v>247</v>
      </c>
      <c r="D76" s="275" t="s">
        <v>248</v>
      </c>
      <c r="E76" s="251" t="s">
        <v>211</v>
      </c>
      <c r="F76" s="251" t="s">
        <v>121</v>
      </c>
      <c r="G76" s="251" t="s">
        <v>210</v>
      </c>
      <c r="H76" s="251" t="s">
        <v>49</v>
      </c>
      <c r="I76" s="276"/>
      <c r="J76" s="643"/>
      <c r="N76" s="285"/>
      <c r="O76" s="286"/>
      <c r="P76" s="286"/>
      <c r="Q76" s="286"/>
      <c r="R76" s="640"/>
      <c r="S76" s="640"/>
      <c r="T76" s="640"/>
      <c r="U76" s="640"/>
      <c r="V76" s="237"/>
      <c r="X76" s="199"/>
      <c r="Y76" s="199"/>
    </row>
    <row r="77" spans="1:25" ht="20.100000000000001" customHeight="1" x14ac:dyDescent="0.25">
      <c r="A77" s="253"/>
      <c r="B77" s="641"/>
      <c r="C77" s="292" t="s">
        <v>249</v>
      </c>
      <c r="D77" s="267" t="s">
        <v>250</v>
      </c>
      <c r="E77" s="268" t="s">
        <v>211</v>
      </c>
      <c r="F77" s="268" t="s">
        <v>121</v>
      </c>
      <c r="G77" s="268" t="s">
        <v>210</v>
      </c>
      <c r="H77" s="268" t="s">
        <v>49</v>
      </c>
      <c r="I77" s="269"/>
      <c r="J77" s="643"/>
      <c r="N77" s="285"/>
      <c r="O77" s="286"/>
      <c r="P77" s="286"/>
      <c r="Q77" s="286"/>
      <c r="R77" s="640"/>
      <c r="S77" s="640"/>
      <c r="T77" s="640"/>
      <c r="U77" s="640"/>
      <c r="V77" s="237"/>
      <c r="X77" s="199"/>
      <c r="Y77" s="199"/>
    </row>
    <row r="78" spans="1:25" ht="20.100000000000001" customHeight="1" x14ac:dyDescent="0.25">
      <c r="A78" s="253"/>
      <c r="B78" s="641"/>
      <c r="C78" s="297" t="s">
        <v>251</v>
      </c>
      <c r="D78" s="275" t="s">
        <v>252</v>
      </c>
      <c r="E78" s="251" t="s">
        <v>211</v>
      </c>
      <c r="F78" s="251" t="s">
        <v>121</v>
      </c>
      <c r="G78" s="251" t="s">
        <v>210</v>
      </c>
      <c r="H78" s="251" t="s">
        <v>49</v>
      </c>
      <c r="I78" s="276"/>
      <c r="J78" s="643"/>
      <c r="N78" s="285"/>
      <c r="O78" s="286"/>
      <c r="P78" s="286"/>
      <c r="Q78" s="286"/>
      <c r="R78" s="640"/>
      <c r="S78" s="640"/>
      <c r="T78" s="640"/>
      <c r="U78" s="640"/>
      <c r="V78" s="237"/>
      <c r="X78" s="199"/>
      <c r="Y78" s="199"/>
    </row>
    <row r="79" spans="1:25" ht="20.100000000000001" customHeight="1" x14ac:dyDescent="0.25">
      <c r="A79" s="253"/>
      <c r="B79" s="641"/>
      <c r="C79" s="292" t="s">
        <v>253</v>
      </c>
      <c r="D79" s="267" t="s">
        <v>254</v>
      </c>
      <c r="E79" s="268" t="s">
        <v>211</v>
      </c>
      <c r="F79" s="268" t="s">
        <v>121</v>
      </c>
      <c r="G79" s="268" t="s">
        <v>210</v>
      </c>
      <c r="H79" s="268" t="s">
        <v>49</v>
      </c>
      <c r="I79" s="269"/>
      <c r="J79" s="643"/>
      <c r="N79" s="285"/>
      <c r="O79" s="286"/>
      <c r="P79" s="286"/>
      <c r="Q79" s="286"/>
      <c r="R79" s="640"/>
      <c r="S79" s="640"/>
      <c r="T79" s="640"/>
      <c r="U79" s="640"/>
      <c r="V79" s="237"/>
      <c r="X79" s="199"/>
      <c r="Y79" s="199"/>
    </row>
    <row r="80" spans="1:25" ht="20.100000000000001" customHeight="1" x14ac:dyDescent="0.25">
      <c r="A80" s="253"/>
      <c r="B80" s="641"/>
      <c r="C80" s="297" t="s">
        <v>255</v>
      </c>
      <c r="D80" s="275" t="s">
        <v>256</v>
      </c>
      <c r="E80" s="251" t="s">
        <v>211</v>
      </c>
      <c r="F80" s="251" t="s">
        <v>121</v>
      </c>
      <c r="G80" s="251" t="s">
        <v>210</v>
      </c>
      <c r="H80" s="251" t="s">
        <v>49</v>
      </c>
      <c r="I80" s="276"/>
      <c r="J80" s="643"/>
      <c r="N80" s="285"/>
      <c r="O80" s="286"/>
      <c r="P80" s="286"/>
      <c r="Q80" s="286"/>
      <c r="R80" s="640"/>
      <c r="S80" s="640"/>
      <c r="T80" s="640"/>
      <c r="U80" s="640"/>
      <c r="V80" s="237"/>
      <c r="X80" s="199"/>
      <c r="Y80" s="199"/>
    </row>
    <row r="81" spans="1:25" ht="20.100000000000001" customHeight="1" x14ac:dyDescent="0.25">
      <c r="A81" s="253"/>
      <c r="B81" s="641"/>
      <c r="C81" s="292" t="s">
        <v>257</v>
      </c>
      <c r="D81" s="267" t="s">
        <v>258</v>
      </c>
      <c r="E81" s="268" t="s">
        <v>211</v>
      </c>
      <c r="F81" s="268" t="s">
        <v>121</v>
      </c>
      <c r="G81" s="268" t="s">
        <v>210</v>
      </c>
      <c r="H81" s="268" t="s">
        <v>49</v>
      </c>
      <c r="I81" s="269"/>
      <c r="J81" s="643"/>
      <c r="N81" s="285"/>
      <c r="O81" s="286"/>
      <c r="P81" s="286"/>
      <c r="Q81" s="286"/>
      <c r="R81" s="640"/>
      <c r="S81" s="640"/>
      <c r="T81" s="640"/>
      <c r="U81" s="640"/>
      <c r="V81" s="237"/>
      <c r="X81" s="199"/>
      <c r="Y81" s="199"/>
    </row>
    <row r="82" spans="1:25" ht="20.100000000000001" customHeight="1" x14ac:dyDescent="0.25">
      <c r="A82" s="253"/>
      <c r="B82" s="641"/>
      <c r="C82" s="297" t="s">
        <v>259</v>
      </c>
      <c r="D82" s="275" t="s">
        <v>260</v>
      </c>
      <c r="E82" s="251" t="s">
        <v>211</v>
      </c>
      <c r="F82" s="251" t="s">
        <v>121</v>
      </c>
      <c r="G82" s="251" t="s">
        <v>210</v>
      </c>
      <c r="H82" s="251" t="s">
        <v>49</v>
      </c>
      <c r="I82" s="276"/>
      <c r="J82" s="643"/>
      <c r="N82" s="285"/>
      <c r="O82" s="286"/>
      <c r="P82" s="286"/>
      <c r="Q82" s="286"/>
      <c r="R82" s="640"/>
      <c r="S82" s="640"/>
      <c r="T82" s="640"/>
      <c r="U82" s="640"/>
      <c r="V82" s="237"/>
      <c r="X82" s="199"/>
      <c r="Y82" s="199"/>
    </row>
    <row r="83" spans="1:25" ht="20.100000000000001" customHeight="1" x14ac:dyDescent="0.25">
      <c r="A83" s="253"/>
      <c r="B83" s="641"/>
      <c r="C83" s="292" t="s">
        <v>261</v>
      </c>
      <c r="D83" s="267" t="s">
        <v>262</v>
      </c>
      <c r="E83" s="268" t="s">
        <v>211</v>
      </c>
      <c r="F83" s="268" t="s">
        <v>121</v>
      </c>
      <c r="G83" s="268" t="s">
        <v>210</v>
      </c>
      <c r="H83" s="268" t="s">
        <v>49</v>
      </c>
      <c r="I83" s="269"/>
      <c r="J83" s="643"/>
      <c r="N83" s="285"/>
      <c r="O83" s="286"/>
      <c r="P83" s="286"/>
      <c r="Q83" s="286"/>
      <c r="R83" s="640"/>
      <c r="S83" s="640"/>
      <c r="T83" s="640"/>
      <c r="U83" s="640"/>
      <c r="V83" s="237"/>
      <c r="X83" s="199"/>
      <c r="Y83" s="199"/>
    </row>
    <row r="84" spans="1:25" ht="20.100000000000001" customHeight="1" thickBot="1" x14ac:dyDescent="0.3">
      <c r="A84" s="253"/>
      <c r="B84" s="642"/>
      <c r="C84" s="298" t="s">
        <v>263</v>
      </c>
      <c r="D84" s="272" t="s">
        <v>920</v>
      </c>
      <c r="E84" s="273" t="s">
        <v>211</v>
      </c>
      <c r="F84" s="273" t="s">
        <v>121</v>
      </c>
      <c r="G84" s="273" t="s">
        <v>210</v>
      </c>
      <c r="H84" s="273" t="s">
        <v>49</v>
      </c>
      <c r="I84" s="274"/>
      <c r="J84" s="644"/>
      <c r="N84" s="285"/>
      <c r="O84" s="286"/>
      <c r="P84" s="286"/>
      <c r="Q84" s="286"/>
      <c r="R84" s="640"/>
      <c r="S84" s="640"/>
      <c r="T84" s="640"/>
      <c r="U84" s="640"/>
      <c r="V84" s="237"/>
      <c r="X84" s="199"/>
      <c r="Y84" s="199"/>
    </row>
    <row r="85" spans="1:25" ht="20.100000000000001" customHeight="1" x14ac:dyDescent="0.25">
      <c r="A85" s="253"/>
      <c r="B85" s="641" t="s">
        <v>770</v>
      </c>
      <c r="C85" s="252" t="s">
        <v>13</v>
      </c>
      <c r="D85" s="275" t="s">
        <v>265</v>
      </c>
      <c r="E85" s="251" t="s">
        <v>211</v>
      </c>
      <c r="F85" s="251" t="s">
        <v>121</v>
      </c>
      <c r="G85" s="251" t="s">
        <v>210</v>
      </c>
      <c r="H85" s="251" t="s">
        <v>49</v>
      </c>
      <c r="I85" s="251"/>
      <c r="J85" s="654" t="str">
        <f>IF(ISERROR('Background Calculations'!R84),"N/A",'Background Calculations'!R84)</f>
        <v>N/A</v>
      </c>
      <c r="N85" s="285"/>
      <c r="O85" s="286"/>
      <c r="P85" s="286"/>
      <c r="Q85" s="286"/>
      <c r="R85" s="640"/>
      <c r="S85" s="640"/>
      <c r="T85" s="640"/>
      <c r="U85" s="640"/>
      <c r="V85" s="237"/>
      <c r="X85" s="199"/>
      <c r="Y85" s="199"/>
    </row>
    <row r="86" spans="1:25" ht="20.100000000000001" customHeight="1" x14ac:dyDescent="0.25">
      <c r="A86" s="253"/>
      <c r="B86" s="641"/>
      <c r="C86" s="292" t="s">
        <v>15</v>
      </c>
      <c r="D86" s="267" t="s">
        <v>266</v>
      </c>
      <c r="E86" s="268" t="s">
        <v>211</v>
      </c>
      <c r="F86" s="268" t="s">
        <v>121</v>
      </c>
      <c r="G86" s="268" t="s">
        <v>210</v>
      </c>
      <c r="H86" s="268" t="s">
        <v>49</v>
      </c>
      <c r="I86" s="269"/>
      <c r="J86" s="654"/>
      <c r="N86" s="285"/>
      <c r="O86" s="286"/>
      <c r="P86" s="286"/>
      <c r="Q86" s="286"/>
      <c r="R86" s="640"/>
      <c r="S86" s="640"/>
      <c r="T86" s="640"/>
      <c r="U86" s="640"/>
      <c r="V86" s="237"/>
      <c r="X86" s="199"/>
      <c r="Y86" s="199"/>
    </row>
    <row r="87" spans="1:25" ht="20.100000000000001" customHeight="1" x14ac:dyDescent="0.25">
      <c r="A87" s="253"/>
      <c r="B87" s="641"/>
      <c r="C87" s="252" t="s">
        <v>17</v>
      </c>
      <c r="D87" s="275" t="s">
        <v>267</v>
      </c>
      <c r="E87" s="251" t="s">
        <v>211</v>
      </c>
      <c r="F87" s="251" t="s">
        <v>121</v>
      </c>
      <c r="G87" s="251" t="s">
        <v>210</v>
      </c>
      <c r="H87" s="251" t="s">
        <v>49</v>
      </c>
      <c r="I87" s="251"/>
      <c r="J87" s="654"/>
      <c r="N87" s="285"/>
      <c r="O87" s="286"/>
      <c r="P87" s="286"/>
      <c r="Q87" s="286"/>
      <c r="R87" s="640"/>
      <c r="S87" s="640"/>
      <c r="T87" s="640"/>
      <c r="U87" s="640"/>
      <c r="V87" s="237"/>
      <c r="X87" s="199"/>
      <c r="Y87" s="199"/>
    </row>
    <row r="88" spans="1:25" ht="20.100000000000001" customHeight="1" x14ac:dyDescent="0.25">
      <c r="A88" s="253"/>
      <c r="B88" s="641"/>
      <c r="C88" s="292" t="s">
        <v>19</v>
      </c>
      <c r="D88" s="267" t="s">
        <v>921</v>
      </c>
      <c r="E88" s="268" t="s">
        <v>211</v>
      </c>
      <c r="F88" s="268" t="s">
        <v>121</v>
      </c>
      <c r="G88" s="268" t="s">
        <v>210</v>
      </c>
      <c r="H88" s="268" t="s">
        <v>49</v>
      </c>
      <c r="I88" s="269"/>
      <c r="J88" s="654"/>
      <c r="N88" s="285"/>
      <c r="O88" s="286"/>
      <c r="P88" s="286"/>
      <c r="Q88" s="286"/>
      <c r="R88" s="640"/>
      <c r="S88" s="640"/>
      <c r="T88" s="640"/>
      <c r="U88" s="640"/>
      <c r="V88" s="237"/>
      <c r="X88" s="199"/>
      <c r="Y88" s="199"/>
    </row>
    <row r="89" spans="1:25" ht="20.100000000000001" customHeight="1" thickBot="1" x14ac:dyDescent="0.3">
      <c r="A89" s="253"/>
      <c r="B89" s="642"/>
      <c r="C89" s="298" t="s">
        <v>20</v>
      </c>
      <c r="D89" s="272" t="s">
        <v>922</v>
      </c>
      <c r="E89" s="273" t="s">
        <v>211</v>
      </c>
      <c r="F89" s="273" t="s">
        <v>121</v>
      </c>
      <c r="G89" s="273" t="s">
        <v>210</v>
      </c>
      <c r="H89" s="273" t="s">
        <v>49</v>
      </c>
      <c r="I89" s="274"/>
      <c r="J89" s="655"/>
      <c r="N89" s="285"/>
      <c r="O89" s="286"/>
      <c r="P89" s="286"/>
      <c r="Q89" s="286"/>
      <c r="R89" s="640"/>
      <c r="S89" s="640"/>
      <c r="T89" s="640"/>
      <c r="U89" s="640"/>
      <c r="V89" s="237"/>
      <c r="X89" s="199"/>
      <c r="Y89" s="199"/>
    </row>
    <row r="90" spans="1:25" ht="20.100000000000001" customHeight="1" x14ac:dyDescent="0.25">
      <c r="A90" s="253"/>
      <c r="B90" s="641" t="s">
        <v>674</v>
      </c>
      <c r="C90" s="252" t="s">
        <v>22</v>
      </c>
      <c r="D90" s="275" t="s">
        <v>268</v>
      </c>
      <c r="E90" s="251" t="s">
        <v>211</v>
      </c>
      <c r="F90" s="251" t="s">
        <v>121</v>
      </c>
      <c r="G90" s="251" t="s">
        <v>210</v>
      </c>
      <c r="H90" s="251" t="s">
        <v>49</v>
      </c>
      <c r="I90" s="251" t="s">
        <v>75</v>
      </c>
      <c r="J90" s="654" t="str">
        <f>IF(ISERROR('Background Calculations'!R89),"N/A",'Background Calculations'!R89)</f>
        <v>N/A</v>
      </c>
      <c r="N90" s="285"/>
      <c r="O90" s="286"/>
      <c r="P90" s="286"/>
      <c r="Q90" s="286"/>
      <c r="R90" s="640"/>
      <c r="S90" s="640"/>
      <c r="T90" s="640"/>
      <c r="U90" s="640"/>
      <c r="V90" s="237"/>
      <c r="X90" s="199"/>
      <c r="Y90" s="199"/>
    </row>
    <row r="91" spans="1:25" ht="20.100000000000001" customHeight="1" x14ac:dyDescent="0.25">
      <c r="A91" s="253"/>
      <c r="B91" s="641"/>
      <c r="C91" s="292" t="s">
        <v>25</v>
      </c>
      <c r="D91" s="267" t="s">
        <v>269</v>
      </c>
      <c r="E91" s="268" t="s">
        <v>211</v>
      </c>
      <c r="F91" s="268" t="s">
        <v>121</v>
      </c>
      <c r="G91" s="268" t="s">
        <v>210</v>
      </c>
      <c r="H91" s="268" t="s">
        <v>49</v>
      </c>
      <c r="I91" s="269" t="s">
        <v>75</v>
      </c>
      <c r="J91" s="654"/>
      <c r="N91" s="285"/>
      <c r="O91" s="286"/>
      <c r="P91" s="286"/>
      <c r="Q91" s="286"/>
      <c r="R91" s="640"/>
      <c r="S91" s="640"/>
      <c r="T91" s="640"/>
      <c r="U91" s="640"/>
      <c r="V91" s="237"/>
      <c r="X91" s="199"/>
      <c r="Y91" s="199"/>
    </row>
    <row r="92" spans="1:25" ht="20.100000000000001" customHeight="1" thickBot="1" x14ac:dyDescent="0.3">
      <c r="A92" s="253"/>
      <c r="B92" s="642"/>
      <c r="C92" s="299" t="s">
        <v>27</v>
      </c>
      <c r="D92" s="282" t="s">
        <v>270</v>
      </c>
      <c r="E92" s="283" t="s">
        <v>211</v>
      </c>
      <c r="F92" s="283" t="s">
        <v>121</v>
      </c>
      <c r="G92" s="283" t="s">
        <v>210</v>
      </c>
      <c r="H92" s="283" t="s">
        <v>49</v>
      </c>
      <c r="I92" s="284" t="s">
        <v>75</v>
      </c>
      <c r="J92" s="655"/>
      <c r="N92" s="285"/>
      <c r="O92" s="286"/>
      <c r="P92" s="286"/>
      <c r="Q92" s="286"/>
      <c r="R92" s="640"/>
      <c r="S92" s="640"/>
      <c r="T92" s="640"/>
      <c r="U92" s="640"/>
      <c r="V92" s="237"/>
      <c r="X92" s="199"/>
      <c r="Y92" s="199"/>
    </row>
    <row r="93" spans="1:25" ht="20.100000000000001" customHeight="1" x14ac:dyDescent="0.25">
      <c r="A93" s="253"/>
      <c r="B93" s="641" t="s">
        <v>771</v>
      </c>
      <c r="C93" s="252" t="s">
        <v>31</v>
      </c>
      <c r="D93" s="275" t="s">
        <v>429</v>
      </c>
      <c r="E93" s="251" t="s">
        <v>211</v>
      </c>
      <c r="F93" s="251" t="s">
        <v>121</v>
      </c>
      <c r="G93" s="251" t="s">
        <v>210</v>
      </c>
      <c r="H93" s="251" t="s">
        <v>49</v>
      </c>
      <c r="I93" s="251" t="s">
        <v>75</v>
      </c>
      <c r="J93" s="654" t="str">
        <f>IF(ISERROR('Background Calculations'!R92),"N/A",'Background Calculations'!R92)</f>
        <v>N/A</v>
      </c>
      <c r="N93" s="285"/>
      <c r="O93" s="286"/>
      <c r="P93" s="286"/>
      <c r="Q93" s="286"/>
      <c r="R93" s="640"/>
      <c r="S93" s="640"/>
      <c r="T93" s="640"/>
      <c r="U93" s="640"/>
      <c r="V93" s="237"/>
      <c r="X93" s="199"/>
      <c r="Y93" s="199"/>
    </row>
    <row r="94" spans="1:25" ht="20.100000000000001" customHeight="1" x14ac:dyDescent="0.25">
      <c r="A94" s="253"/>
      <c r="B94" s="641"/>
      <c r="C94" s="292" t="s">
        <v>33</v>
      </c>
      <c r="D94" s="267" t="s">
        <v>271</v>
      </c>
      <c r="E94" s="268" t="s">
        <v>211</v>
      </c>
      <c r="F94" s="268" t="s">
        <v>121</v>
      </c>
      <c r="G94" s="268" t="s">
        <v>210</v>
      </c>
      <c r="H94" s="268" t="s">
        <v>49</v>
      </c>
      <c r="I94" s="269" t="s">
        <v>75</v>
      </c>
      <c r="J94" s="654"/>
      <c r="N94" s="285"/>
      <c r="O94" s="286"/>
      <c r="P94" s="286"/>
      <c r="Q94" s="286"/>
      <c r="R94" s="640"/>
      <c r="S94" s="640"/>
      <c r="T94" s="640"/>
      <c r="U94" s="640"/>
      <c r="V94" s="237"/>
      <c r="X94" s="199"/>
      <c r="Y94" s="199"/>
    </row>
    <row r="95" spans="1:25" ht="20.100000000000001" customHeight="1" thickBot="1" x14ac:dyDescent="0.3">
      <c r="A95" s="253"/>
      <c r="B95" s="642"/>
      <c r="C95" s="298" t="s">
        <v>34</v>
      </c>
      <c r="D95" s="272" t="s">
        <v>430</v>
      </c>
      <c r="E95" s="273" t="s">
        <v>211</v>
      </c>
      <c r="F95" s="273" t="s">
        <v>121</v>
      </c>
      <c r="G95" s="273" t="s">
        <v>210</v>
      </c>
      <c r="H95" s="273" t="s">
        <v>49</v>
      </c>
      <c r="I95" s="274" t="s">
        <v>75</v>
      </c>
      <c r="J95" s="655"/>
      <c r="N95" s="285"/>
      <c r="O95" s="286"/>
      <c r="P95" s="286"/>
      <c r="Q95" s="286"/>
      <c r="R95" s="640"/>
      <c r="S95" s="640"/>
      <c r="T95" s="640"/>
      <c r="U95" s="640"/>
      <c r="V95" s="237"/>
      <c r="X95" s="199"/>
      <c r="Y95" s="199"/>
    </row>
    <row r="96" spans="1:25" x14ac:dyDescent="0.25">
      <c r="A96" s="40"/>
      <c r="N96" s="285"/>
      <c r="O96" s="286"/>
      <c r="P96" s="286"/>
      <c r="Q96" s="286"/>
      <c r="R96" s="286"/>
      <c r="S96" s="286"/>
      <c r="T96" s="285"/>
      <c r="U96" s="285"/>
      <c r="V96" s="237"/>
    </row>
    <row r="97" spans="1:25" ht="14.4" customHeight="1" x14ac:dyDescent="0.25">
      <c r="A97" s="40"/>
      <c r="N97" s="285"/>
      <c r="O97" s="286"/>
      <c r="P97" s="286"/>
      <c r="Q97" s="286"/>
      <c r="R97" s="286"/>
      <c r="S97" s="286"/>
      <c r="T97" s="285"/>
      <c r="U97" s="285"/>
      <c r="V97" s="237"/>
    </row>
    <row r="98" spans="1:25" ht="20.100000000000001" customHeight="1" x14ac:dyDescent="0.25">
      <c r="A98" s="40"/>
      <c r="B98" s="628" t="s">
        <v>750</v>
      </c>
      <c r="C98" s="628"/>
      <c r="D98" s="300"/>
      <c r="E98" s="301"/>
      <c r="F98" s="302"/>
      <c r="G98" s="302"/>
      <c r="H98" s="302"/>
      <c r="I98" s="628" t="s">
        <v>751</v>
      </c>
      <c r="J98" s="628"/>
      <c r="N98" s="285"/>
      <c r="O98" s="286"/>
      <c r="P98" s="286"/>
      <c r="Q98" s="286"/>
      <c r="R98" s="286"/>
      <c r="S98" s="286"/>
      <c r="T98" s="285"/>
      <c r="U98" s="285"/>
      <c r="V98" s="237"/>
      <c r="X98" s="199"/>
      <c r="Y98" s="199"/>
    </row>
    <row r="99" spans="1:25" ht="20.100000000000001" customHeight="1" x14ac:dyDescent="0.25">
      <c r="A99" s="40"/>
      <c r="B99" s="628"/>
      <c r="C99" s="628"/>
      <c r="D99" s="626" t="s">
        <v>743</v>
      </c>
      <c r="E99" s="626"/>
      <c r="F99" s="626"/>
      <c r="G99" s="626"/>
      <c r="H99" s="626"/>
      <c r="I99" s="628"/>
      <c r="J99" s="628"/>
      <c r="N99" s="285"/>
      <c r="O99" s="286"/>
      <c r="P99" s="286"/>
      <c r="Q99" s="286"/>
      <c r="R99" s="286"/>
      <c r="S99" s="286"/>
      <c r="T99" s="285"/>
      <c r="U99" s="285"/>
      <c r="V99" s="237"/>
      <c r="X99" s="199"/>
      <c r="Y99" s="199"/>
    </row>
    <row r="100" spans="1:25" x14ac:dyDescent="0.25"/>
    <row r="101" spans="1:25" x14ac:dyDescent="0.25"/>
  </sheetData>
  <sheetProtection algorithmName="SHA-512" hashValue="4ctqk+UHl3aT73xTcGdSgsiv+c7L5vxWT/toJWadJ3878wU58jldu66RLxK0pcdvG8hVwc8BAJcgcyHqzEtmpw==" saltValue="VSWug2AKZChTR27TIGIQpQ==" spinCount="100000" sheet="1" objects="1" scenarios="1"/>
  <mergeCells count="65">
    <mergeCell ref="D99:H99"/>
    <mergeCell ref="S10:S12"/>
    <mergeCell ref="T10:T25"/>
    <mergeCell ref="U10:U25"/>
    <mergeCell ref="S13:S17"/>
    <mergeCell ref="S18:S21"/>
    <mergeCell ref="S22:S25"/>
    <mergeCell ref="R10:R12"/>
    <mergeCell ref="R13:R17"/>
    <mergeCell ref="R18:R21"/>
    <mergeCell ref="R22:R25"/>
    <mergeCell ref="R32:R44"/>
    <mergeCell ref="I98:J99"/>
    <mergeCell ref="J61:J84"/>
    <mergeCell ref="J85:J89"/>
    <mergeCell ref="T31:U31"/>
    <mergeCell ref="R60:S60"/>
    <mergeCell ref="T60:U60"/>
    <mergeCell ref="R45:R48"/>
    <mergeCell ref="R49:R51"/>
    <mergeCell ref="R52:R54"/>
    <mergeCell ref="R31:S31"/>
    <mergeCell ref="U32:U54"/>
    <mergeCell ref="S52:S54"/>
    <mergeCell ref="T32:T54"/>
    <mergeCell ref="S32:S44"/>
    <mergeCell ref="S45:S48"/>
    <mergeCell ref="S49:S51"/>
    <mergeCell ref="B98:C99"/>
    <mergeCell ref="B61:B84"/>
    <mergeCell ref="B85:B89"/>
    <mergeCell ref="B90:B92"/>
    <mergeCell ref="B93:B95"/>
    <mergeCell ref="C31:D31"/>
    <mergeCell ref="E31:I31"/>
    <mergeCell ref="J45:J48"/>
    <mergeCell ref="J90:J92"/>
    <mergeCell ref="J93:J95"/>
    <mergeCell ref="C60:D60"/>
    <mergeCell ref="E60:I60"/>
    <mergeCell ref="J49:J51"/>
    <mergeCell ref="J52:J54"/>
    <mergeCell ref="B10:B12"/>
    <mergeCell ref="B13:B17"/>
    <mergeCell ref="B18:B21"/>
    <mergeCell ref="B22:B25"/>
    <mergeCell ref="J10:J12"/>
    <mergeCell ref="J13:J17"/>
    <mergeCell ref="J18:J21"/>
    <mergeCell ref="J22:J25"/>
    <mergeCell ref="B32:B44"/>
    <mergeCell ref="J32:J44"/>
    <mergeCell ref="B49:B51"/>
    <mergeCell ref="B45:B48"/>
    <mergeCell ref="B52:B54"/>
    <mergeCell ref="U61:U95"/>
    <mergeCell ref="R85:R89"/>
    <mergeCell ref="S85:S89"/>
    <mergeCell ref="R90:R92"/>
    <mergeCell ref="S90:S92"/>
    <mergeCell ref="R93:R95"/>
    <mergeCell ref="S93:S95"/>
    <mergeCell ref="T61:T95"/>
    <mergeCell ref="R61:R84"/>
    <mergeCell ref="S61:S84"/>
  </mergeCells>
  <conditionalFormatting sqref="J10:J25">
    <cfRule type="containsText" dxfId="51" priority="15" operator="containsText" text="Low">
      <formula>NOT(ISERROR(SEARCH("Low",J10)))</formula>
    </cfRule>
    <cfRule type="containsText" dxfId="50" priority="17" operator="containsText" text="High">
      <formula>NOT(ISERROR(SEARCH("High",J10)))</formula>
    </cfRule>
  </conditionalFormatting>
  <conditionalFormatting sqref="J10:J47 J49:J50 J52:J95">
    <cfRule type="cellIs" dxfId="49" priority="3" operator="equal">
      <formula>"N/A"</formula>
    </cfRule>
    <cfRule type="cellIs" dxfId="48" priority="16" operator="equal">
      <formula>"Medium"</formula>
    </cfRule>
  </conditionalFormatting>
  <conditionalFormatting sqref="J32:J47 J49:J50 J52:J95">
    <cfRule type="cellIs" dxfId="47" priority="1" operator="equal">
      <formula>"High"</formula>
    </cfRule>
    <cfRule type="cellIs" dxfId="46" priority="2" operator="equal">
      <formula>"Low"</formula>
    </cfRule>
  </conditionalFormatting>
  <hyperlinks>
    <hyperlink ref="I98:J99" location="'Web Diagrams'!B6" display="To Web Diagrams" xr:uid="{00731E0C-0080-FD4B-A24B-A6BF7333EFD4}"/>
    <hyperlink ref="B98:C99" location="'Section III'!B5" display="Back to Section III" xr:uid="{E3197B68-825B-45E0-9647-08257FF94F81}"/>
    <hyperlink ref="D99:F99" location="'Start Here'!A1" display="Return to top of page" xr:uid="{6808DE50-EFF5-45E0-A57C-C076A7147FF0}"/>
    <hyperlink ref="D99:H99" location="Scorecard!B6" display="Return to top of page" xr:uid="{25A23ED2-0582-4C3D-8C05-707681271747}"/>
  </hyperlinks>
  <pageMargins left="0.39370078740157483" right="0.39370078740157483" top="0.39370078740157483" bottom="0.39370078740157483" header="0.51181102362204722" footer="0.51181102362204722"/>
  <pageSetup scale="66" fitToHeight="0" orientation="portrait" horizontalDpi="1200" verticalDpi="1200" r:id="rId1"/>
  <headerFooter>
    <oddFooter>&amp;LMunicipal Flood Risk Check-Up&amp;CScorecard&amp;RPage &amp;P of &amp;N</oddFooter>
  </headerFooter>
  <rowBreaks count="1" manualBreakCount="1">
    <brk id="56" min="1" max="9" man="1"/>
  </rowBreaks>
  <extLst>
    <ext xmlns:x14="http://schemas.microsoft.com/office/spreadsheetml/2009/9/main" uri="{78C0D931-6437-407d-A8EE-F0AAD7539E65}">
      <x14:conditionalFormattings>
        <x14:conditionalFormatting xmlns:xm="http://schemas.microsoft.com/office/excel/2006/main">
          <x14:cfRule type="expression" priority="22" id="{00000000-000E-0000-0400-000016000000}">
            <xm:f>IF(E10='Background Calculations'!M21,TRUE,FALSE)</xm:f>
            <x14:dxf>
              <font>
                <color theme="0"/>
              </font>
              <fill>
                <patternFill>
                  <bgColor rgb="FFC00000"/>
                </patternFill>
              </fill>
            </x14:dxf>
          </x14:cfRule>
          <xm:sqref>E10:E25</xm:sqref>
        </x14:conditionalFormatting>
        <x14:conditionalFormatting xmlns:xm="http://schemas.microsoft.com/office/excel/2006/main">
          <x14:cfRule type="expression" priority="12" id="{00000000-000E-0000-0400-00000C000000}">
            <xm:f>IF(E32='Background Calculations'!M37,TRUE,FALSE)</xm:f>
            <x14:dxf>
              <font>
                <color theme="0"/>
              </font>
              <fill>
                <patternFill>
                  <bgColor rgb="FFC00000"/>
                </patternFill>
              </fill>
            </x14:dxf>
          </x14:cfRule>
          <xm:sqref>E32:E54</xm:sqref>
        </x14:conditionalFormatting>
        <x14:conditionalFormatting xmlns:xm="http://schemas.microsoft.com/office/excel/2006/main">
          <x14:cfRule type="expression" priority="7" id="{00000000-000E-0000-0400-000007000000}">
            <xm:f>IF(E61='Background Calculations'!M60,TRUE,FALSE)</xm:f>
            <x14:dxf>
              <font>
                <color theme="0"/>
              </font>
              <fill>
                <patternFill>
                  <bgColor rgb="FFC00000"/>
                </patternFill>
              </fill>
            </x14:dxf>
          </x14:cfRule>
          <xm:sqref>E61:E95</xm:sqref>
        </x14:conditionalFormatting>
        <x14:conditionalFormatting xmlns:xm="http://schemas.microsoft.com/office/excel/2006/main">
          <x14:cfRule type="expression" priority="21" id="{00000000-000E-0000-0400-000015000000}">
            <xm:f>IF(F10='Background Calculations'!M21,TRUE,FALSE)</xm:f>
            <x14:dxf>
              <font>
                <color theme="0"/>
              </font>
              <fill>
                <patternFill>
                  <bgColor theme="4"/>
                </patternFill>
              </fill>
            </x14:dxf>
          </x14:cfRule>
          <xm:sqref>F10:F25</xm:sqref>
        </x14:conditionalFormatting>
        <x14:conditionalFormatting xmlns:xm="http://schemas.microsoft.com/office/excel/2006/main">
          <x14:cfRule type="expression" priority="11" id="{00000000-000E-0000-0400-00000B000000}">
            <xm:f>IF(F32='Background Calculations'!M37,TRUE,FALSE)</xm:f>
            <x14:dxf>
              <font>
                <color theme="0"/>
              </font>
              <fill>
                <patternFill>
                  <bgColor theme="4"/>
                </patternFill>
              </fill>
            </x14:dxf>
          </x14:cfRule>
          <xm:sqref>F32:F54</xm:sqref>
        </x14:conditionalFormatting>
        <x14:conditionalFormatting xmlns:xm="http://schemas.microsoft.com/office/excel/2006/main">
          <x14:cfRule type="expression" priority="6" id="{00000000-000E-0000-0400-000006000000}">
            <xm:f>IF(F61='Background Calculations'!M60,TRUE,FALSE)</xm:f>
            <x14:dxf>
              <font>
                <color theme="0"/>
              </font>
              <fill>
                <patternFill>
                  <bgColor theme="4"/>
                </patternFill>
              </fill>
            </x14:dxf>
          </x14:cfRule>
          <xm:sqref>F61:F95</xm:sqref>
        </x14:conditionalFormatting>
        <x14:conditionalFormatting xmlns:xm="http://schemas.microsoft.com/office/excel/2006/main">
          <x14:cfRule type="expression" priority="20" id="{00000000-000E-0000-0400-000014000000}">
            <xm:f>IF(G10='Background Calculations'!M21,TRUE,FALSE)</xm:f>
            <x14:dxf>
              <font>
                <color theme="0"/>
              </font>
              <fill>
                <patternFill>
                  <bgColor theme="9"/>
                </patternFill>
              </fill>
            </x14:dxf>
          </x14:cfRule>
          <xm:sqref>G10:G25</xm:sqref>
        </x14:conditionalFormatting>
        <x14:conditionalFormatting xmlns:xm="http://schemas.microsoft.com/office/excel/2006/main">
          <x14:cfRule type="expression" priority="10" id="{00000000-000E-0000-0400-00000A000000}">
            <xm:f>IF(G32='Background Calculations'!M37,TRUE,FALSE)</xm:f>
            <x14:dxf>
              <font>
                <color theme="0"/>
              </font>
              <fill>
                <patternFill>
                  <bgColor theme="9"/>
                </patternFill>
              </fill>
            </x14:dxf>
          </x14:cfRule>
          <xm:sqref>G32:G54</xm:sqref>
        </x14:conditionalFormatting>
        <x14:conditionalFormatting xmlns:xm="http://schemas.microsoft.com/office/excel/2006/main">
          <x14:cfRule type="expression" priority="5" id="{00000000-000E-0000-0400-000005000000}">
            <xm:f>IF(G61='Background Calculations'!M60,TRUE,FALSE)</xm:f>
            <x14:dxf>
              <font>
                <color theme="0"/>
              </font>
              <fill>
                <patternFill>
                  <bgColor theme="9"/>
                </patternFill>
              </fill>
            </x14:dxf>
          </x14:cfRule>
          <xm:sqref>G61:G95</xm:sqref>
        </x14:conditionalFormatting>
        <x14:conditionalFormatting xmlns:xm="http://schemas.microsoft.com/office/excel/2006/main">
          <x14:cfRule type="expression" priority="19" id="{00000000-000E-0000-0400-000013000000}">
            <xm:f>IF(H10='Background Calculations'!M21,TRUE,FALSE)</xm:f>
            <x14:dxf>
              <fill>
                <patternFill>
                  <bgColor theme="0" tint="-0.24994659260841701"/>
                </patternFill>
              </fill>
            </x14:dxf>
          </x14:cfRule>
          <xm:sqref>H10:H25</xm:sqref>
        </x14:conditionalFormatting>
        <x14:conditionalFormatting xmlns:xm="http://schemas.microsoft.com/office/excel/2006/main">
          <x14:cfRule type="expression" priority="9" id="{00000000-000E-0000-0400-000009000000}">
            <xm:f>IF(H32='Background Calculations'!M37,TRUE,FALSE)</xm:f>
            <x14:dxf>
              <fill>
                <patternFill>
                  <bgColor theme="0" tint="-0.24994659260841701"/>
                </patternFill>
              </fill>
            </x14:dxf>
          </x14:cfRule>
          <xm:sqref>H32:H54</xm:sqref>
        </x14:conditionalFormatting>
        <x14:conditionalFormatting xmlns:xm="http://schemas.microsoft.com/office/excel/2006/main">
          <x14:cfRule type="expression" priority="4" id="{00000000-000E-0000-0400-000004000000}">
            <xm:f>IF(H61='Background Calculations'!M60,TRUE,FALSE)</xm:f>
            <x14:dxf>
              <fill>
                <patternFill>
                  <bgColor theme="0" tint="-0.24994659260841701"/>
                </patternFill>
              </fill>
            </x14:dxf>
          </x14:cfRule>
          <xm:sqref>H61:H95</xm:sqref>
        </x14:conditionalFormatting>
        <x14:conditionalFormatting xmlns:xm="http://schemas.microsoft.com/office/excel/2006/main">
          <x14:cfRule type="expression" priority="14" id="{00000000-000E-0000-0400-00000E000000}">
            <xm:f>IF(I10='Background Calculations'!M21,TRUE,FALSE)</xm:f>
            <x14:dxf>
              <fill>
                <patternFill>
                  <bgColor theme="0" tint="-0.24994659260841701"/>
                </patternFill>
              </fill>
            </x14:dxf>
          </x14:cfRule>
          <xm:sqref>I10:I25</xm:sqref>
        </x14:conditionalFormatting>
        <x14:conditionalFormatting xmlns:xm="http://schemas.microsoft.com/office/excel/2006/main">
          <x14:cfRule type="expression" priority="13" id="{00000000-000E-0000-0400-00000D000000}">
            <xm:f>IF(I32='Background Calculations'!M37,TRUE,FALSE)</xm:f>
            <x14:dxf>
              <fill>
                <patternFill>
                  <bgColor theme="0" tint="-0.24994659260841701"/>
                </patternFill>
              </fill>
            </x14:dxf>
          </x14:cfRule>
          <xm:sqref>I32:I54</xm:sqref>
        </x14:conditionalFormatting>
        <x14:conditionalFormatting xmlns:xm="http://schemas.microsoft.com/office/excel/2006/main">
          <x14:cfRule type="expression" priority="8" id="{00000000-000E-0000-0400-000008000000}">
            <xm:f>IF(I61='Background Calculations'!M60,TRUE,FALSE)</xm:f>
            <x14:dxf>
              <fill>
                <patternFill>
                  <bgColor theme="0" tint="-0.24994659260841701"/>
                </patternFill>
              </fill>
            </x14:dxf>
          </x14:cfRule>
          <xm:sqref>I61:I95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81C89-7912-4854-9B23-80F483B8CABD}">
  <sheetPr>
    <tabColor theme="8" tint="-0.249977111117893"/>
    <pageSetUpPr fitToPage="1"/>
  </sheetPr>
  <dimension ref="A1:XFC178"/>
  <sheetViews>
    <sheetView showGridLines="0" zoomScaleNormal="100" zoomScaleSheetLayoutView="75" workbookViewId="0">
      <pane ySplit="5" topLeftCell="A6" activePane="bottomLeft" state="frozen"/>
      <selection pane="bottomLeft"/>
    </sheetView>
  </sheetViews>
  <sheetFormatPr defaultColWidth="7.5" defaultRowHeight="0" customHeight="1" zeroHeight="1" x14ac:dyDescent="0.25"/>
  <cols>
    <col min="1" max="1" width="3.59765625" style="40" customWidth="1"/>
    <col min="2" max="2" width="2.59765625" style="40" customWidth="1"/>
    <col min="3" max="3" width="8.8984375" style="40" customWidth="1"/>
    <col min="4" max="4" width="5.8984375" style="40" customWidth="1"/>
    <col min="5" max="5" width="8.8984375" style="40" customWidth="1"/>
    <col min="6" max="6" width="14.3984375" style="40" customWidth="1"/>
    <col min="7" max="13" width="8.8984375" style="40" customWidth="1"/>
    <col min="14" max="14" width="8.59765625" style="40" customWidth="1"/>
    <col min="15" max="15" width="3.19921875" style="40" customWidth="1"/>
    <col min="16" max="16" width="0.59765625" style="40" hidden="1" customWidth="1"/>
    <col min="17" max="17" width="14.59765625" style="40" hidden="1" customWidth="1"/>
    <col min="18" max="18" width="0" style="40" hidden="1" customWidth="1"/>
    <col min="19" max="21" width="0" style="234" hidden="1" customWidth="1"/>
    <col min="22" max="16382" width="0" style="40" hidden="1" customWidth="1"/>
    <col min="16383" max="16383" width="1.19921875" style="40" hidden="1" customWidth="1"/>
    <col min="16384" max="16384" width="0.59765625" style="40" customWidth="1"/>
  </cols>
  <sheetData>
    <row r="1" spans="1:22" ht="13.5" customHeight="1" x14ac:dyDescent="0.25">
      <c r="B1" s="199"/>
      <c r="C1" s="199"/>
      <c r="D1" s="199"/>
      <c r="E1" s="199"/>
      <c r="F1" s="199"/>
      <c r="G1" s="199"/>
      <c r="H1" s="199"/>
      <c r="I1" s="199"/>
      <c r="J1" s="199"/>
      <c r="K1" s="199"/>
      <c r="L1" s="199"/>
      <c r="M1" s="199"/>
      <c r="N1" s="199"/>
    </row>
    <row r="2" spans="1:22" ht="14.1" customHeight="1" x14ac:dyDescent="0.25">
      <c r="B2" s="303"/>
      <c r="C2" s="303"/>
      <c r="D2" s="303"/>
      <c r="E2" s="303"/>
      <c r="F2" s="303"/>
      <c r="G2" s="303"/>
      <c r="H2" s="303"/>
      <c r="I2" s="303"/>
      <c r="J2" s="304"/>
      <c r="K2" s="304"/>
      <c r="L2" s="304"/>
      <c r="M2" s="304"/>
      <c r="N2" s="304"/>
    </row>
    <row r="3" spans="1:22" ht="50.1" customHeight="1" x14ac:dyDescent="0.25">
      <c r="B3" s="303"/>
      <c r="C3" s="304" t="e" vm="7">
        <v>#VALUE!</v>
      </c>
      <c r="D3" s="303"/>
      <c r="E3" s="240" t="s">
        <v>8</v>
      </c>
      <c r="F3" s="305"/>
      <c r="G3" s="305"/>
      <c r="H3" s="305"/>
      <c r="I3" s="305"/>
      <c r="J3" s="306"/>
      <c r="K3" s="304"/>
      <c r="L3" s="304"/>
      <c r="M3" s="304"/>
      <c r="N3" s="304"/>
      <c r="Q3" s="307"/>
    </row>
    <row r="4" spans="1:22" ht="14.1" customHeight="1" x14ac:dyDescent="0.25">
      <c r="B4" s="303"/>
      <c r="C4" s="303"/>
      <c r="D4" s="303"/>
      <c r="E4" s="303"/>
      <c r="F4" s="303"/>
      <c r="G4" s="303"/>
      <c r="H4" s="303"/>
      <c r="I4" s="303"/>
      <c r="J4" s="304"/>
      <c r="K4" s="304"/>
      <c r="L4" s="304"/>
      <c r="M4" s="304"/>
      <c r="N4" s="304"/>
      <c r="Q4" s="307"/>
    </row>
    <row r="5" spans="1:22" ht="13.5" customHeight="1" x14ac:dyDescent="0.25"/>
    <row r="6" spans="1:22" ht="14.25" customHeight="1" x14ac:dyDescent="0.25">
      <c r="B6" s="308" t="s">
        <v>923</v>
      </c>
      <c r="C6" s="308"/>
      <c r="D6" s="308"/>
      <c r="E6" s="308"/>
      <c r="F6" s="308"/>
      <c r="G6" s="308"/>
      <c r="H6" s="308"/>
      <c r="I6" s="308"/>
      <c r="J6" s="308"/>
      <c r="K6" s="308"/>
      <c r="L6" s="308"/>
      <c r="M6" s="308"/>
      <c r="N6" s="308"/>
      <c r="P6" s="199"/>
      <c r="Q6" s="309"/>
      <c r="R6" s="309"/>
      <c r="S6" s="309"/>
      <c r="T6" s="309"/>
      <c r="U6" s="309"/>
      <c r="V6" s="310"/>
    </row>
    <row r="7" spans="1:22" ht="14.4" x14ac:dyDescent="0.25">
      <c r="B7" s="308" t="s">
        <v>633</v>
      </c>
      <c r="C7" s="45"/>
      <c r="D7" s="45"/>
      <c r="E7" s="45"/>
      <c r="F7" s="45"/>
      <c r="G7" s="45"/>
      <c r="H7" s="45"/>
      <c r="I7" s="45"/>
      <c r="J7" s="45"/>
      <c r="K7" s="45"/>
      <c r="L7" s="45"/>
      <c r="M7" s="45"/>
      <c r="N7" s="45"/>
      <c r="P7" s="199"/>
      <c r="Q7" s="311"/>
      <c r="R7" s="311"/>
      <c r="S7" s="312"/>
      <c r="T7" s="312"/>
      <c r="U7" s="309"/>
      <c r="V7" s="663"/>
    </row>
    <row r="8" spans="1:22" ht="14.4" x14ac:dyDescent="0.25">
      <c r="P8" s="199"/>
      <c r="Q8" s="311"/>
      <c r="R8" s="311"/>
      <c r="S8" s="312"/>
      <c r="T8" s="312"/>
      <c r="U8" s="309"/>
      <c r="V8" s="663"/>
    </row>
    <row r="9" spans="1:22" ht="14.1" customHeight="1" x14ac:dyDescent="0.25">
      <c r="B9" s="235"/>
      <c r="C9" s="235"/>
      <c r="D9" s="235"/>
      <c r="E9" s="235"/>
      <c r="F9" s="235"/>
      <c r="G9" s="235"/>
      <c r="H9" s="235"/>
      <c r="I9" s="235"/>
      <c r="J9" s="235"/>
      <c r="K9" s="235"/>
      <c r="L9" s="235"/>
      <c r="M9" s="235"/>
      <c r="N9" s="235"/>
      <c r="P9" s="199"/>
      <c r="Q9" s="311"/>
      <c r="R9" s="311"/>
      <c r="S9" s="312"/>
      <c r="T9" s="312"/>
      <c r="U9" s="309"/>
      <c r="V9" s="663"/>
    </row>
    <row r="10" spans="1:22" ht="40.5" customHeight="1" x14ac:dyDescent="0.25">
      <c r="B10" s="235"/>
      <c r="C10" s="313" t="e" vm="3">
        <v>#VALUE!</v>
      </c>
      <c r="D10" s="314"/>
      <c r="E10" s="669" t="s">
        <v>11</v>
      </c>
      <c r="F10" s="669"/>
      <c r="G10" s="669"/>
      <c r="H10" s="669"/>
      <c r="I10" s="669"/>
      <c r="J10" s="669"/>
      <c r="K10" s="669"/>
      <c r="L10" s="669"/>
      <c r="M10" s="669"/>
      <c r="N10" s="669"/>
      <c r="P10" s="199"/>
      <c r="Q10" s="311"/>
      <c r="R10" s="311"/>
      <c r="S10" s="312"/>
      <c r="T10" s="312"/>
      <c r="U10" s="309"/>
      <c r="V10" s="663"/>
    </row>
    <row r="11" spans="1:22" ht="14.1" customHeight="1" x14ac:dyDescent="0.25">
      <c r="B11" s="314"/>
      <c r="C11" s="314"/>
      <c r="D11" s="314"/>
      <c r="E11" s="314"/>
      <c r="F11" s="314"/>
      <c r="G11" s="314"/>
      <c r="H11" s="314"/>
      <c r="I11" s="314"/>
      <c r="J11" s="314"/>
      <c r="K11" s="314"/>
      <c r="L11" s="314"/>
      <c r="M11" s="314"/>
      <c r="N11" s="314"/>
      <c r="P11" s="199"/>
      <c r="Q11" s="311"/>
      <c r="R11" s="311"/>
      <c r="S11" s="312"/>
      <c r="T11" s="312"/>
      <c r="U11" s="309"/>
      <c r="V11" s="663"/>
    </row>
    <row r="12" spans="1:22" ht="14.1" customHeight="1" x14ac:dyDescent="0.25">
      <c r="B12" s="315"/>
      <c r="C12" s="315"/>
      <c r="D12" s="315"/>
      <c r="E12" s="315"/>
      <c r="F12" s="315"/>
      <c r="G12" s="315"/>
      <c r="H12" s="315"/>
      <c r="I12" s="315"/>
      <c r="J12" s="315"/>
      <c r="K12" s="315"/>
      <c r="L12" s="315"/>
      <c r="M12" s="315"/>
      <c r="N12" s="315"/>
      <c r="P12" s="199"/>
      <c r="Q12" s="311"/>
      <c r="R12" s="311"/>
      <c r="S12" s="312"/>
      <c r="T12" s="312"/>
      <c r="U12" s="309"/>
      <c r="V12" s="663"/>
    </row>
    <row r="13" spans="1:22" ht="25.5" customHeight="1" x14ac:dyDescent="0.25">
      <c r="B13" s="670" t="s">
        <v>924</v>
      </c>
      <c r="C13" s="671"/>
      <c r="D13" s="671"/>
      <c r="E13" s="671"/>
      <c r="F13" s="671"/>
      <c r="G13" s="671"/>
      <c r="H13" s="671"/>
      <c r="I13" s="671"/>
      <c r="J13" s="671"/>
      <c r="K13" s="671"/>
      <c r="L13" s="671"/>
      <c r="M13" s="671"/>
      <c r="N13" s="671"/>
      <c r="P13" s="199"/>
      <c r="Q13" s="311"/>
      <c r="R13" s="311"/>
      <c r="S13" s="312"/>
      <c r="T13" s="312"/>
      <c r="U13" s="309"/>
      <c r="V13" s="663"/>
    </row>
    <row r="14" spans="1:22" ht="14.1" customHeight="1" x14ac:dyDescent="0.25">
      <c r="A14" s="199"/>
      <c r="O14" s="199"/>
      <c r="P14" s="199"/>
      <c r="Q14" s="311"/>
      <c r="R14" s="311"/>
      <c r="S14" s="312"/>
      <c r="T14" s="312"/>
      <c r="U14" s="309"/>
      <c r="V14" s="663"/>
    </row>
    <row r="15" spans="1:22" ht="14.4" x14ac:dyDescent="0.25">
      <c r="A15" s="199"/>
      <c r="O15" s="199"/>
      <c r="P15" s="199"/>
      <c r="Q15" s="311"/>
      <c r="R15" s="311"/>
      <c r="S15" s="312"/>
      <c r="T15" s="312"/>
      <c r="U15" s="309"/>
      <c r="V15" s="663"/>
    </row>
    <row r="16" spans="1:22" ht="14.1" customHeight="1" x14ac:dyDescent="0.25">
      <c r="P16" s="199"/>
      <c r="Q16" s="311"/>
      <c r="R16" s="311"/>
      <c r="S16" s="312"/>
      <c r="T16" s="312"/>
      <c r="U16" s="309"/>
      <c r="V16" s="663"/>
    </row>
    <row r="17" spans="2:22" ht="14.1" customHeight="1" x14ac:dyDescent="0.25">
      <c r="P17" s="199"/>
      <c r="Q17" s="311"/>
      <c r="R17" s="311"/>
      <c r="S17" s="312"/>
      <c r="T17" s="312"/>
      <c r="U17" s="309"/>
      <c r="V17" s="663"/>
    </row>
    <row r="18" spans="2:22" ht="14.1" customHeight="1" x14ac:dyDescent="0.25">
      <c r="P18" s="199"/>
      <c r="Q18" s="311"/>
      <c r="R18" s="311"/>
      <c r="S18" s="312"/>
      <c r="T18" s="312"/>
      <c r="U18" s="309"/>
      <c r="V18" s="663"/>
    </row>
    <row r="19" spans="2:22" ht="14.1" customHeight="1" x14ac:dyDescent="0.25">
      <c r="P19" s="199"/>
      <c r="Q19" s="311"/>
      <c r="R19" s="311"/>
      <c r="S19" s="312"/>
      <c r="T19" s="312"/>
      <c r="U19" s="309"/>
      <c r="V19" s="663"/>
    </row>
    <row r="20" spans="2:22" ht="14.1" customHeight="1" x14ac:dyDescent="0.25">
      <c r="P20" s="199"/>
      <c r="Q20" s="311"/>
      <c r="R20" s="311"/>
      <c r="S20" s="312"/>
      <c r="T20" s="312"/>
      <c r="U20" s="309"/>
      <c r="V20" s="663"/>
    </row>
    <row r="21" spans="2:22" ht="14.1" customHeight="1" x14ac:dyDescent="0.25">
      <c r="P21" s="199"/>
      <c r="Q21" s="311"/>
      <c r="R21" s="311"/>
      <c r="S21" s="312"/>
      <c r="T21" s="312"/>
      <c r="U21" s="309"/>
      <c r="V21" s="663"/>
    </row>
    <row r="22" spans="2:22" ht="14.1" customHeight="1" x14ac:dyDescent="0.25">
      <c r="P22" s="199"/>
      <c r="Q22" s="311"/>
      <c r="R22" s="311"/>
      <c r="S22" s="312"/>
      <c r="T22" s="312"/>
      <c r="U22" s="309"/>
      <c r="V22" s="663"/>
    </row>
    <row r="23" spans="2:22" ht="14.1" customHeight="1" x14ac:dyDescent="0.25">
      <c r="P23" s="199"/>
      <c r="Q23" s="199"/>
      <c r="R23" s="199"/>
      <c r="S23" s="316"/>
      <c r="T23" s="316"/>
      <c r="U23" s="316"/>
    </row>
    <row r="24" spans="2:22" ht="14.1" customHeight="1" x14ac:dyDescent="0.25"/>
    <row r="25" spans="2:22" ht="14.1" customHeight="1" x14ac:dyDescent="0.25"/>
    <row r="26" spans="2:22" ht="14.1" customHeight="1" x14ac:dyDescent="0.25"/>
    <row r="27" spans="2:22" ht="14.1" customHeight="1" x14ac:dyDescent="0.25"/>
    <row r="28" spans="2:22" ht="14.1" customHeight="1" x14ac:dyDescent="0.25"/>
    <row r="29" spans="2:22" ht="14.1" customHeight="1" x14ac:dyDescent="0.25"/>
    <row r="30" spans="2:22" ht="14.4" x14ac:dyDescent="0.25"/>
    <row r="31" spans="2:22" ht="14.4" x14ac:dyDescent="0.25"/>
    <row r="32" spans="2:22" ht="25.5" customHeight="1" x14ac:dyDescent="0.25">
      <c r="B32" s="670" t="s">
        <v>925</v>
      </c>
      <c r="C32" s="671"/>
      <c r="D32" s="671"/>
      <c r="E32" s="671"/>
      <c r="F32" s="671"/>
      <c r="G32" s="671"/>
      <c r="H32" s="671"/>
      <c r="I32" s="671"/>
      <c r="J32" s="671"/>
      <c r="K32" s="671"/>
      <c r="L32" s="671"/>
      <c r="M32" s="671"/>
      <c r="N32" s="671"/>
    </row>
    <row r="33" ht="14.1" customHeight="1" x14ac:dyDescent="0.25"/>
    <row r="34" ht="14.4" x14ac:dyDescent="0.25"/>
    <row r="35" ht="13.5" customHeight="1" x14ac:dyDescent="0.25"/>
    <row r="36" ht="14.1" customHeight="1" x14ac:dyDescent="0.25"/>
    <row r="37" ht="14.1" customHeight="1" x14ac:dyDescent="0.25"/>
    <row r="38" ht="14.1" customHeight="1" x14ac:dyDescent="0.25"/>
    <row r="39" ht="14.1" customHeight="1" x14ac:dyDescent="0.25"/>
    <row r="40" ht="14.1" customHeight="1" x14ac:dyDescent="0.25"/>
    <row r="41" ht="14.1" customHeight="1" x14ac:dyDescent="0.25"/>
    <row r="42" ht="14.1" customHeight="1" x14ac:dyDescent="0.25"/>
    <row r="43" ht="14.1" customHeight="1" x14ac:dyDescent="0.25"/>
    <row r="44" ht="14.1" customHeight="1" x14ac:dyDescent="0.25"/>
    <row r="45" ht="14.1" customHeight="1" x14ac:dyDescent="0.25"/>
    <row r="46" ht="14.1" customHeight="1" x14ac:dyDescent="0.25"/>
    <row r="47" ht="14.1" customHeight="1" x14ac:dyDescent="0.25"/>
    <row r="48" ht="14.1" customHeight="1" x14ac:dyDescent="0.25"/>
    <row r="49" spans="1:24" ht="14.1" customHeight="1" x14ac:dyDescent="0.25"/>
    <row r="50" spans="1:24" ht="14.1" customHeight="1" x14ac:dyDescent="0.25">
      <c r="B50" s="314"/>
      <c r="C50" s="314"/>
      <c r="D50" s="314"/>
      <c r="E50" s="314"/>
      <c r="F50" s="314"/>
      <c r="G50" s="314"/>
      <c r="H50" s="314"/>
      <c r="I50" s="314"/>
      <c r="J50" s="314"/>
      <c r="K50" s="314"/>
      <c r="L50" s="314"/>
      <c r="M50" s="314"/>
      <c r="N50" s="314"/>
    </row>
    <row r="51" spans="1:24" s="318" customFormat="1" ht="39.9" customHeight="1" x14ac:dyDescent="0.3">
      <c r="A51" s="40"/>
      <c r="B51" s="314"/>
      <c r="C51" s="313" t="e" vm="3">
        <v>#VALUE!</v>
      </c>
      <c r="D51" s="314"/>
      <c r="E51" s="317" t="s">
        <v>95</v>
      </c>
      <c r="F51" s="314"/>
      <c r="G51" s="314"/>
      <c r="H51" s="314"/>
      <c r="I51" s="314"/>
      <c r="J51" s="314"/>
      <c r="K51" s="314"/>
      <c r="L51" s="314"/>
      <c r="M51" s="314"/>
      <c r="N51" s="314"/>
      <c r="O51" s="40"/>
      <c r="Q51" s="319" t="s">
        <v>765</v>
      </c>
      <c r="R51" s="320"/>
      <c r="S51" s="320"/>
      <c r="T51" s="320"/>
      <c r="U51" s="320"/>
      <c r="V51" s="321"/>
      <c r="W51" s="319" t="s">
        <v>639</v>
      </c>
      <c r="X51" s="320"/>
    </row>
    <row r="52" spans="1:24" s="318" customFormat="1" ht="14.1" customHeight="1" x14ac:dyDescent="0.25">
      <c r="A52" s="40"/>
      <c r="B52" s="314"/>
      <c r="C52" s="314"/>
      <c r="D52" s="314"/>
      <c r="E52" s="314"/>
      <c r="F52" s="314"/>
      <c r="G52" s="314"/>
      <c r="H52" s="314"/>
      <c r="I52" s="314"/>
      <c r="J52" s="314"/>
      <c r="K52" s="314"/>
      <c r="L52" s="314"/>
      <c r="M52" s="314"/>
      <c r="N52" s="314"/>
      <c r="O52" s="40"/>
      <c r="Q52" s="322" t="s">
        <v>133</v>
      </c>
      <c r="R52" s="322" t="str">
        <f>S2_B1a</f>
        <v>Select your answer</v>
      </c>
      <c r="S52" s="323" t="str">
        <f t="shared" ref="S52:S61" si="0">HLOOKUP(R52,HMLN,3,FALSE)</f>
        <v>Unanswered</v>
      </c>
      <c r="T52" s="323">
        <v>0.5</v>
      </c>
      <c r="U52" s="323" t="e">
        <f t="shared" ref="U52:U61" si="1">S52*T52</f>
        <v>#VALUE!</v>
      </c>
      <c r="V52" s="667"/>
      <c r="W52" s="322" t="s">
        <v>133</v>
      </c>
      <c r="X52" s="324" t="e">
        <f>SUM(U52:U53)</f>
        <v>#VALUE!</v>
      </c>
    </row>
    <row r="53" spans="1:24" s="318" customFormat="1" ht="15.6" x14ac:dyDescent="0.25">
      <c r="B53" s="315"/>
      <c r="C53" s="315"/>
      <c r="D53" s="315"/>
      <c r="E53" s="315"/>
      <c r="F53" s="315"/>
      <c r="G53" s="315"/>
      <c r="H53" s="315"/>
      <c r="I53" s="315"/>
      <c r="J53" s="315"/>
      <c r="K53" s="315"/>
      <c r="L53" s="315"/>
      <c r="M53" s="315"/>
      <c r="N53" s="315"/>
      <c r="Q53" s="322" t="s">
        <v>133</v>
      </c>
      <c r="R53" s="322" t="str">
        <f>S2_B1b</f>
        <v>Select your answer</v>
      </c>
      <c r="S53" s="323" t="str">
        <f t="shared" si="0"/>
        <v>Unanswered</v>
      </c>
      <c r="T53" s="323">
        <v>0.5</v>
      </c>
      <c r="U53" s="323" t="e">
        <f t="shared" si="1"/>
        <v>#VALUE!</v>
      </c>
      <c r="V53" s="667"/>
      <c r="W53" s="322" t="s">
        <v>134</v>
      </c>
      <c r="X53" s="324" t="e">
        <f>SUM(U54:U55)</f>
        <v>#VALUE!</v>
      </c>
    </row>
    <row r="54" spans="1:24" s="318" customFormat="1" ht="26.1" customHeight="1" x14ac:dyDescent="0.25">
      <c r="B54" s="670" t="s">
        <v>635</v>
      </c>
      <c r="C54" s="671"/>
      <c r="D54" s="671"/>
      <c r="E54" s="671"/>
      <c r="F54" s="671"/>
      <c r="G54" s="671"/>
      <c r="H54" s="671"/>
      <c r="I54" s="671"/>
      <c r="J54" s="671"/>
      <c r="K54" s="671"/>
      <c r="L54" s="671"/>
      <c r="M54" s="671"/>
      <c r="N54" s="671"/>
      <c r="Q54" s="322" t="s">
        <v>134</v>
      </c>
      <c r="R54" s="322" t="str">
        <f>S2_B2a</f>
        <v>Select your answer</v>
      </c>
      <c r="S54" s="323" t="str">
        <f t="shared" si="0"/>
        <v>Unanswered</v>
      </c>
      <c r="T54" s="323">
        <v>0.5</v>
      </c>
      <c r="U54" s="323" t="e">
        <f t="shared" si="1"/>
        <v>#VALUE!</v>
      </c>
      <c r="V54" s="667"/>
      <c r="W54" s="322" t="s">
        <v>135</v>
      </c>
      <c r="X54" s="324" t="e">
        <f>U56</f>
        <v>#VALUE!</v>
      </c>
    </row>
    <row r="55" spans="1:24" s="318" customFormat="1" ht="14.1" customHeight="1" x14ac:dyDescent="0.25">
      <c r="Q55" s="322" t="s">
        <v>134</v>
      </c>
      <c r="R55" s="322" t="str">
        <f>S2_B2b</f>
        <v>Select your answer</v>
      </c>
      <c r="S55" s="323" t="str">
        <f t="shared" si="0"/>
        <v>Unanswered</v>
      </c>
      <c r="T55" s="323">
        <v>0.5</v>
      </c>
      <c r="U55" s="323" t="e">
        <f t="shared" si="1"/>
        <v>#VALUE!</v>
      </c>
      <c r="V55" s="667"/>
      <c r="W55" s="322" t="s">
        <v>136</v>
      </c>
      <c r="X55" s="324" t="e">
        <f>SUM(U57:U58)</f>
        <v>#VALUE!</v>
      </c>
    </row>
    <row r="56" spans="1:24" s="318" customFormat="1" ht="14.25" customHeight="1" x14ac:dyDescent="0.25">
      <c r="Q56" s="325" t="s">
        <v>135</v>
      </c>
      <c r="R56" s="325" t="str">
        <f>S2_C1</f>
        <v>Select your answer</v>
      </c>
      <c r="S56" s="326" t="str">
        <f t="shared" si="0"/>
        <v>Unanswered</v>
      </c>
      <c r="T56" s="326">
        <v>1</v>
      </c>
      <c r="U56" s="326" t="e">
        <f t="shared" si="1"/>
        <v>#VALUE!</v>
      </c>
      <c r="V56" s="667"/>
      <c r="W56" s="322" t="s">
        <v>137</v>
      </c>
      <c r="X56" s="324" t="e">
        <f>U59</f>
        <v>#VALUE!</v>
      </c>
    </row>
    <row r="57" spans="1:24" s="318" customFormat="1" ht="13.5" customHeight="1" x14ac:dyDescent="0.25">
      <c r="Q57" s="325" t="s">
        <v>136</v>
      </c>
      <c r="R57" s="325" t="str">
        <f>S2_C2a</f>
        <v>Select your answer</v>
      </c>
      <c r="S57" s="326" t="str">
        <f t="shared" si="0"/>
        <v>Unanswered</v>
      </c>
      <c r="T57" s="326">
        <v>0.5</v>
      </c>
      <c r="U57" s="326" t="e">
        <f t="shared" si="1"/>
        <v>#VALUE!</v>
      </c>
      <c r="V57" s="667"/>
      <c r="W57" s="322" t="s">
        <v>428</v>
      </c>
      <c r="X57" s="324" t="e">
        <f>SUM(U60:U61)</f>
        <v>#VALUE!</v>
      </c>
    </row>
    <row r="58" spans="1:24" s="318" customFormat="1" ht="14.4" x14ac:dyDescent="0.25">
      <c r="Q58" s="325" t="s">
        <v>136</v>
      </c>
      <c r="R58" s="325" t="str">
        <f>S2_C2b</f>
        <v>Select your answer</v>
      </c>
      <c r="S58" s="326" t="str">
        <f t="shared" si="0"/>
        <v>Unanswered</v>
      </c>
      <c r="T58" s="326">
        <v>0.5</v>
      </c>
      <c r="U58" s="326" t="e">
        <f t="shared" si="1"/>
        <v>#VALUE!</v>
      </c>
      <c r="V58" s="667"/>
    </row>
    <row r="59" spans="1:24" s="318" customFormat="1" ht="13.5" customHeight="1" x14ac:dyDescent="0.25">
      <c r="Q59" s="325" t="s">
        <v>137</v>
      </c>
      <c r="R59" s="325" t="str">
        <f>S2_D1</f>
        <v>Select your answer</v>
      </c>
      <c r="S59" s="326" t="str">
        <f t="shared" si="0"/>
        <v>Unanswered</v>
      </c>
      <c r="T59" s="326">
        <v>1</v>
      </c>
      <c r="U59" s="326" t="e">
        <f t="shared" si="1"/>
        <v>#VALUE!</v>
      </c>
      <c r="V59" s="667"/>
    </row>
    <row r="60" spans="1:24" s="318" customFormat="1" ht="14.1" customHeight="1" x14ac:dyDescent="0.25">
      <c r="Q60" s="325" t="s">
        <v>428</v>
      </c>
      <c r="R60" s="325" t="str">
        <f>S2_D2a</f>
        <v>Select your answer</v>
      </c>
      <c r="S60" s="326" t="str">
        <f t="shared" si="0"/>
        <v>Unanswered</v>
      </c>
      <c r="T60" s="326">
        <v>0.5</v>
      </c>
      <c r="U60" s="326" t="e">
        <f t="shared" si="1"/>
        <v>#VALUE!</v>
      </c>
      <c r="V60" s="667"/>
    </row>
    <row r="61" spans="1:24" s="318" customFormat="1" ht="14.1" customHeight="1" x14ac:dyDescent="0.25">
      <c r="Q61" s="325" t="s">
        <v>428</v>
      </c>
      <c r="R61" s="325" t="str">
        <f>S2_D2b</f>
        <v>Select your answer</v>
      </c>
      <c r="S61" s="326" t="str">
        <f t="shared" si="0"/>
        <v>Unanswered</v>
      </c>
      <c r="T61" s="326">
        <v>0.5</v>
      </c>
      <c r="U61" s="326" t="e">
        <f t="shared" si="1"/>
        <v>#VALUE!</v>
      </c>
      <c r="V61" s="667"/>
    </row>
    <row r="62" spans="1:24" s="318" customFormat="1" ht="14.1" customHeight="1" x14ac:dyDescent="0.25">
      <c r="Q62" s="198"/>
      <c r="R62" s="198"/>
      <c r="S62" s="327"/>
      <c r="T62" s="327"/>
      <c r="U62" s="328"/>
      <c r="V62" s="667"/>
    </row>
    <row r="63" spans="1:24" s="318" customFormat="1" ht="14.1" customHeight="1" x14ac:dyDescent="0.25">
      <c r="Q63" s="198"/>
      <c r="R63" s="198"/>
      <c r="S63" s="327"/>
      <c r="T63" s="327"/>
      <c r="U63" s="328"/>
      <c r="V63" s="667"/>
    </row>
    <row r="64" spans="1:24" s="318" customFormat="1" ht="14.1" customHeight="1" x14ac:dyDescent="0.25">
      <c r="Q64" s="198"/>
      <c r="R64" s="198"/>
      <c r="S64" s="327"/>
      <c r="T64" s="327"/>
      <c r="U64" s="328"/>
      <c r="V64" s="667"/>
    </row>
    <row r="65" spans="1:25" s="318" customFormat="1" ht="14.1" customHeight="1" x14ac:dyDescent="0.25">
      <c r="V65" s="667"/>
    </row>
    <row r="66" spans="1:25" s="318" customFormat="1" ht="14.1" customHeight="1" x14ac:dyDescent="0.25">
      <c r="V66" s="667"/>
    </row>
    <row r="67" spans="1:25" s="318" customFormat="1" ht="14.1" customHeight="1" x14ac:dyDescent="0.25">
      <c r="V67" s="667"/>
    </row>
    <row r="68" spans="1:25" s="318" customFormat="1" ht="14.1" customHeight="1" x14ac:dyDescent="0.25">
      <c r="V68" s="667"/>
    </row>
    <row r="69" spans="1:25" s="318" customFormat="1" ht="14.1" customHeight="1" x14ac:dyDescent="0.25">
      <c r="V69" s="666"/>
      <c r="X69" s="40"/>
      <c r="Y69" s="40"/>
    </row>
    <row r="70" spans="1:25" ht="14.1" customHeight="1" x14ac:dyDescent="0.25">
      <c r="A70" s="318"/>
      <c r="B70" s="318"/>
      <c r="C70" s="318"/>
      <c r="D70" s="318"/>
      <c r="E70" s="318"/>
      <c r="F70" s="318"/>
      <c r="G70" s="318"/>
      <c r="H70" s="318"/>
      <c r="I70" s="318"/>
      <c r="J70" s="318"/>
      <c r="K70" s="318"/>
      <c r="L70" s="318"/>
      <c r="M70" s="318"/>
      <c r="N70" s="318"/>
      <c r="O70" s="318"/>
      <c r="V70" s="666"/>
    </row>
    <row r="71" spans="1:25" ht="14.4" x14ac:dyDescent="0.25">
      <c r="A71" s="318"/>
      <c r="B71" s="318"/>
      <c r="C71" s="318"/>
      <c r="D71" s="318"/>
      <c r="E71" s="318"/>
      <c r="F71" s="318"/>
      <c r="G71" s="318"/>
      <c r="H71" s="318"/>
      <c r="I71" s="318"/>
      <c r="J71" s="318"/>
      <c r="K71" s="318"/>
      <c r="L71" s="318"/>
      <c r="M71" s="318"/>
      <c r="N71" s="318"/>
      <c r="O71" s="318"/>
      <c r="V71" s="666"/>
    </row>
    <row r="72" spans="1:25" ht="14.4" x14ac:dyDescent="0.25">
      <c r="A72" s="318"/>
      <c r="B72" s="318"/>
      <c r="C72" s="318"/>
      <c r="D72" s="318"/>
      <c r="E72" s="318"/>
      <c r="F72" s="318"/>
      <c r="G72" s="318"/>
      <c r="H72" s="318"/>
      <c r="I72" s="318"/>
      <c r="J72" s="318"/>
      <c r="K72" s="318"/>
      <c r="L72" s="318"/>
      <c r="M72" s="318"/>
      <c r="N72" s="318"/>
      <c r="O72" s="318"/>
      <c r="V72" s="666"/>
    </row>
    <row r="73" spans="1:25" ht="26.4" customHeight="1" x14ac:dyDescent="0.25">
      <c r="A73" s="318"/>
      <c r="B73" s="670" t="s">
        <v>637</v>
      </c>
      <c r="C73" s="671"/>
      <c r="D73" s="671"/>
      <c r="E73" s="671"/>
      <c r="F73" s="671"/>
      <c r="G73" s="671"/>
      <c r="H73" s="671"/>
      <c r="I73" s="671"/>
      <c r="J73" s="671"/>
      <c r="K73" s="671"/>
      <c r="L73" s="671"/>
      <c r="M73" s="671"/>
      <c r="N73" s="671"/>
      <c r="O73" s="318"/>
      <c r="V73" s="666"/>
    </row>
    <row r="74" spans="1:25" ht="14.1" customHeight="1" x14ac:dyDescent="0.25">
      <c r="B74" s="315"/>
      <c r="C74" s="315"/>
      <c r="D74" s="315"/>
      <c r="E74" s="315"/>
      <c r="F74" s="315"/>
      <c r="G74" s="315"/>
      <c r="H74" s="315"/>
      <c r="I74" s="315"/>
      <c r="J74" s="315"/>
      <c r="K74" s="315"/>
      <c r="L74" s="315"/>
      <c r="M74" s="315"/>
      <c r="N74" s="315"/>
      <c r="V74" s="666"/>
    </row>
    <row r="75" spans="1:25" ht="14.4" x14ac:dyDescent="0.25"/>
    <row r="76" spans="1:25" ht="13.5" customHeight="1" x14ac:dyDescent="0.25"/>
    <row r="77" spans="1:25" ht="14.1" customHeight="1" x14ac:dyDescent="0.25"/>
    <row r="78" spans="1:25" ht="14.1" customHeight="1" x14ac:dyDescent="0.25"/>
    <row r="79" spans="1:25" ht="14.1" customHeight="1" x14ac:dyDescent="0.25"/>
    <row r="80" spans="1:25" ht="14.1" customHeight="1" x14ac:dyDescent="0.25"/>
    <row r="81" spans="2:24" ht="14.1" customHeight="1" x14ac:dyDescent="0.25"/>
    <row r="82" spans="2:24" ht="14.1" customHeight="1" x14ac:dyDescent="0.25"/>
    <row r="83" spans="2:24" ht="14.1" customHeight="1" x14ac:dyDescent="0.25"/>
    <row r="84" spans="2:24" ht="14.1" customHeight="1" x14ac:dyDescent="0.25"/>
    <row r="85" spans="2:24" ht="14.1" customHeight="1" x14ac:dyDescent="0.25"/>
    <row r="86" spans="2:24" ht="14.1" customHeight="1" x14ac:dyDescent="0.25"/>
    <row r="87" spans="2:24" ht="14.1" customHeight="1" x14ac:dyDescent="0.25"/>
    <row r="88" spans="2:24" ht="14.1" customHeight="1" x14ac:dyDescent="0.25"/>
    <row r="89" spans="2:24" ht="14.1" customHeight="1" x14ac:dyDescent="0.25"/>
    <row r="90" spans="2:24" ht="14.1" customHeight="1" x14ac:dyDescent="0.25"/>
    <row r="91" spans="2:24" ht="14.1" customHeight="1" x14ac:dyDescent="0.25"/>
    <row r="92" spans="2:24" ht="14.1" customHeight="1" x14ac:dyDescent="0.25">
      <c r="B92" s="314"/>
      <c r="C92" s="314"/>
      <c r="D92" s="314"/>
      <c r="E92" s="314"/>
      <c r="F92" s="314"/>
      <c r="G92" s="314"/>
      <c r="H92" s="314"/>
      <c r="I92" s="314"/>
      <c r="J92" s="314"/>
      <c r="K92" s="314"/>
      <c r="L92" s="314"/>
      <c r="M92" s="314"/>
      <c r="N92" s="314"/>
    </row>
    <row r="93" spans="2:24" ht="39.9" customHeight="1" x14ac:dyDescent="0.3">
      <c r="B93" s="314"/>
      <c r="C93" s="313" t="e" vm="5">
        <v>#VALUE!</v>
      </c>
      <c r="D93" s="314"/>
      <c r="E93" s="317" t="s">
        <v>159</v>
      </c>
      <c r="F93" s="314"/>
      <c r="G93" s="314"/>
      <c r="H93" s="314"/>
      <c r="I93" s="314"/>
      <c r="J93" s="314"/>
      <c r="K93" s="314"/>
      <c r="L93" s="314"/>
      <c r="M93" s="314"/>
      <c r="N93" s="314"/>
      <c r="Q93" s="319" t="s">
        <v>766</v>
      </c>
      <c r="R93" s="329"/>
      <c r="S93" s="329"/>
      <c r="T93" s="329"/>
      <c r="U93" s="329"/>
      <c r="V93" s="41"/>
      <c r="W93" s="668" t="s">
        <v>639</v>
      </c>
      <c r="X93" s="668"/>
    </row>
    <row r="94" spans="2:24" ht="14.1" customHeight="1" x14ac:dyDescent="0.25">
      <c r="B94" s="314"/>
      <c r="C94" s="314"/>
      <c r="D94" s="314"/>
      <c r="E94" s="314"/>
      <c r="F94" s="314"/>
      <c r="G94" s="314"/>
      <c r="H94" s="314"/>
      <c r="I94" s="314"/>
      <c r="J94" s="314"/>
      <c r="K94" s="314"/>
      <c r="L94" s="314"/>
      <c r="M94" s="314"/>
      <c r="N94" s="314"/>
      <c r="Q94" s="330" t="s">
        <v>232</v>
      </c>
      <c r="R94" s="330" t="str">
        <f>S3_A1</f>
        <v>Select your answer</v>
      </c>
      <c r="S94" s="326" t="str">
        <f t="shared" ref="S94" si="2">HLOOKUP(R94,HMLN,3,FALSE)</f>
        <v>Unanswered</v>
      </c>
      <c r="T94" s="326">
        <v>1</v>
      </c>
      <c r="U94" s="326" t="e">
        <f t="shared" ref="U94" si="3">S94*T94</f>
        <v>#VALUE!</v>
      </c>
      <c r="W94" s="331" t="s">
        <v>232</v>
      </c>
      <c r="X94" s="332" t="e">
        <f>U94</f>
        <v>#VALUE!</v>
      </c>
    </row>
    <row r="95" spans="2:24" ht="13.5" customHeight="1" x14ac:dyDescent="0.25">
      <c r="B95" s="315"/>
      <c r="C95" s="315"/>
      <c r="D95" s="315"/>
      <c r="E95" s="315"/>
      <c r="F95" s="315"/>
      <c r="G95" s="315"/>
      <c r="H95" s="315"/>
      <c r="I95" s="315"/>
      <c r="J95" s="315"/>
      <c r="K95" s="315"/>
      <c r="L95" s="315"/>
      <c r="M95" s="315"/>
      <c r="N95" s="315"/>
      <c r="Q95" s="330" t="s">
        <v>242</v>
      </c>
      <c r="R95" s="330" t="str">
        <f>S3_A3a</f>
        <v>Select your answer</v>
      </c>
      <c r="S95" s="326" t="str">
        <f t="shared" ref="S95:S109" si="4">HLOOKUP(R95,HMLN,3,FALSE)</f>
        <v>Unanswered</v>
      </c>
      <c r="T95" s="326">
        <v>0.5</v>
      </c>
      <c r="U95" s="326" t="e">
        <f t="shared" ref="U95:U109" si="5">S95*T95</f>
        <v>#VALUE!</v>
      </c>
      <c r="W95" s="331" t="s">
        <v>242</v>
      </c>
      <c r="X95" s="332" t="e">
        <f>SUM(U95:U96)</f>
        <v>#VALUE!</v>
      </c>
    </row>
    <row r="96" spans="2:24" ht="25.5" customHeight="1" x14ac:dyDescent="0.25">
      <c r="B96" s="670" t="s">
        <v>635</v>
      </c>
      <c r="C96" s="671"/>
      <c r="D96" s="671"/>
      <c r="E96" s="671"/>
      <c r="F96" s="671"/>
      <c r="G96" s="671"/>
      <c r="H96" s="671"/>
      <c r="I96" s="671"/>
      <c r="J96" s="671"/>
      <c r="K96" s="671"/>
      <c r="L96" s="671"/>
      <c r="M96" s="671"/>
      <c r="N96" s="671"/>
      <c r="Q96" s="330" t="s">
        <v>242</v>
      </c>
      <c r="R96" s="330" t="str">
        <f>S3_A3b</f>
        <v>Select your answer</v>
      </c>
      <c r="S96" s="326" t="str">
        <f t="shared" si="4"/>
        <v>Unanswered</v>
      </c>
      <c r="T96" s="326">
        <v>0.5</v>
      </c>
      <c r="U96" s="326" t="e">
        <f t="shared" si="5"/>
        <v>#VALUE!</v>
      </c>
      <c r="W96" s="331" t="s">
        <v>244</v>
      </c>
      <c r="X96" s="332" t="e">
        <f>SUM(U97:U98)</f>
        <v>#VALUE!</v>
      </c>
    </row>
    <row r="97" spans="2:24" ht="14.1" customHeight="1" x14ac:dyDescent="0.25">
      <c r="B97" s="315"/>
      <c r="C97" s="315"/>
      <c r="D97" s="315"/>
      <c r="E97" s="315"/>
      <c r="F97" s="315"/>
      <c r="G97" s="315"/>
      <c r="H97" s="315"/>
      <c r="I97" s="315"/>
      <c r="J97" s="315"/>
      <c r="K97" s="315"/>
      <c r="L97" s="315"/>
      <c r="M97" s="315"/>
      <c r="N97" s="315"/>
      <c r="Q97" s="330" t="s">
        <v>244</v>
      </c>
      <c r="R97" s="330" t="str">
        <f>S3_A4a</f>
        <v>Select your answer</v>
      </c>
      <c r="S97" s="326" t="str">
        <f t="shared" si="4"/>
        <v>Unanswered</v>
      </c>
      <c r="T97" s="326">
        <v>0.5</v>
      </c>
      <c r="U97" s="326" t="e">
        <f t="shared" si="5"/>
        <v>#VALUE!</v>
      </c>
      <c r="W97" s="331" t="s">
        <v>245</v>
      </c>
      <c r="X97" s="332" t="e">
        <f>U99</f>
        <v>#VALUE!</v>
      </c>
    </row>
    <row r="98" spans="2:24" ht="13.5" customHeight="1" x14ac:dyDescent="0.25">
      <c r="Q98" s="330" t="s">
        <v>244</v>
      </c>
      <c r="R98" s="330" t="str">
        <f>S3_A4b</f>
        <v>Select your answer</v>
      </c>
      <c r="S98" s="326" t="str">
        <f t="shared" si="4"/>
        <v>Unanswered</v>
      </c>
      <c r="T98" s="326">
        <v>0.5</v>
      </c>
      <c r="U98" s="326" t="e">
        <f t="shared" si="5"/>
        <v>#VALUE!</v>
      </c>
      <c r="W98" s="331" t="s">
        <v>246</v>
      </c>
      <c r="X98" s="332" t="e">
        <f>U100</f>
        <v>#VALUE!</v>
      </c>
    </row>
    <row r="99" spans="2:24" ht="14.4" x14ac:dyDescent="0.25">
      <c r="Q99" s="330" t="s">
        <v>245</v>
      </c>
      <c r="R99" s="330" t="str">
        <f>S3_A5</f>
        <v>Select your answer</v>
      </c>
      <c r="S99" s="326" t="str">
        <f t="shared" si="4"/>
        <v>Unanswered</v>
      </c>
      <c r="T99" s="326">
        <v>1</v>
      </c>
      <c r="U99" s="326" t="e">
        <f t="shared" si="5"/>
        <v>#VALUE!</v>
      </c>
      <c r="W99" s="331" t="s">
        <v>248</v>
      </c>
      <c r="X99" s="332" t="e">
        <f>U101</f>
        <v>#VALUE!</v>
      </c>
    </row>
    <row r="100" spans="2:24" ht="14.4" x14ac:dyDescent="0.25">
      <c r="Q100" s="330" t="s">
        <v>246</v>
      </c>
      <c r="R100" s="330" t="str">
        <f>S3_A6</f>
        <v>Select your answer</v>
      </c>
      <c r="S100" s="326" t="str">
        <f t="shared" si="4"/>
        <v>Unanswered</v>
      </c>
      <c r="T100" s="326">
        <v>1</v>
      </c>
      <c r="U100" s="326" t="e">
        <f t="shared" si="5"/>
        <v>#VALUE!</v>
      </c>
      <c r="W100" s="331" t="s">
        <v>250</v>
      </c>
      <c r="X100" s="332" t="e">
        <f>U102</f>
        <v>#VALUE!</v>
      </c>
    </row>
    <row r="101" spans="2:24" ht="13.5" customHeight="1" x14ac:dyDescent="0.25">
      <c r="Q101" s="330" t="s">
        <v>248</v>
      </c>
      <c r="R101" s="330" t="str">
        <f>S3_A7</f>
        <v>Select your answer</v>
      </c>
      <c r="S101" s="326" t="str">
        <f t="shared" si="4"/>
        <v>Unanswered</v>
      </c>
      <c r="T101" s="326">
        <v>1</v>
      </c>
      <c r="U101" s="326" t="e">
        <f t="shared" si="5"/>
        <v>#VALUE!</v>
      </c>
      <c r="W101" s="331" t="s">
        <v>252</v>
      </c>
      <c r="X101" s="332" t="e">
        <f>U103</f>
        <v>#VALUE!</v>
      </c>
    </row>
    <row r="102" spans="2:24" ht="14.1" customHeight="1" x14ac:dyDescent="0.25">
      <c r="Q102" s="330" t="s">
        <v>250</v>
      </c>
      <c r="R102" s="330" t="str">
        <f>S3_A8</f>
        <v>Select your answer</v>
      </c>
      <c r="S102" s="326" t="str">
        <f t="shared" si="4"/>
        <v>Unanswered</v>
      </c>
      <c r="T102" s="326">
        <v>1</v>
      </c>
      <c r="U102" s="326" t="e">
        <f t="shared" si="5"/>
        <v>#VALUE!</v>
      </c>
      <c r="W102" s="331" t="s">
        <v>294</v>
      </c>
      <c r="X102" s="332" t="e">
        <f>SUM(U104:U108)</f>
        <v>#VALUE!</v>
      </c>
    </row>
    <row r="103" spans="2:24" ht="14.1" customHeight="1" x14ac:dyDescent="0.25">
      <c r="Q103" s="330" t="s">
        <v>252</v>
      </c>
      <c r="R103" s="330" t="str">
        <f>S3_A9</f>
        <v>Select your answer</v>
      </c>
      <c r="S103" s="326" t="str">
        <f t="shared" si="4"/>
        <v>Unanswered</v>
      </c>
      <c r="T103" s="326">
        <v>1</v>
      </c>
      <c r="U103" s="326" t="e">
        <f t="shared" si="5"/>
        <v>#VALUE!</v>
      </c>
      <c r="W103" s="331" t="s">
        <v>264</v>
      </c>
      <c r="X103" s="332" t="e">
        <f>U109</f>
        <v>#VALUE!</v>
      </c>
    </row>
    <row r="104" spans="2:24" ht="14.1" customHeight="1" x14ac:dyDescent="0.25">
      <c r="Q104" s="330" t="s">
        <v>254</v>
      </c>
      <c r="R104" s="330" t="str">
        <f>S3_A10a</f>
        <v>Select your answer</v>
      </c>
      <c r="S104" s="326" t="str">
        <f t="shared" si="4"/>
        <v>Unanswered</v>
      </c>
      <c r="T104" s="326">
        <v>0.2</v>
      </c>
      <c r="U104" s="326" t="e">
        <f t="shared" si="5"/>
        <v>#VALUE!</v>
      </c>
      <c r="X104" s="307"/>
    </row>
    <row r="105" spans="2:24" ht="14.1" customHeight="1" x14ac:dyDescent="0.25">
      <c r="Q105" s="330" t="s">
        <v>256</v>
      </c>
      <c r="R105" s="330" t="str">
        <f>S3_A10b</f>
        <v>Select your answer</v>
      </c>
      <c r="S105" s="326" t="str">
        <f t="shared" si="4"/>
        <v>Unanswered</v>
      </c>
      <c r="T105" s="326">
        <v>0.2</v>
      </c>
      <c r="U105" s="326" t="e">
        <f t="shared" si="5"/>
        <v>#VALUE!</v>
      </c>
      <c r="X105" s="307"/>
    </row>
    <row r="106" spans="2:24" ht="14.1" customHeight="1" x14ac:dyDescent="0.25">
      <c r="Q106" s="330" t="s">
        <v>258</v>
      </c>
      <c r="R106" s="330" t="str">
        <f>S3_A10c</f>
        <v>Select your answer</v>
      </c>
      <c r="S106" s="326" t="str">
        <f t="shared" si="4"/>
        <v>Unanswered</v>
      </c>
      <c r="T106" s="326">
        <v>0.2</v>
      </c>
      <c r="U106" s="326" t="e">
        <f t="shared" si="5"/>
        <v>#VALUE!</v>
      </c>
      <c r="X106" s="307"/>
    </row>
    <row r="107" spans="2:24" ht="14.1" customHeight="1" x14ac:dyDescent="0.25">
      <c r="Q107" s="330" t="s">
        <v>260</v>
      </c>
      <c r="R107" s="330" t="str">
        <f>S3_A10d</f>
        <v>Select your answer</v>
      </c>
      <c r="S107" s="326" t="str">
        <f t="shared" si="4"/>
        <v>Unanswered</v>
      </c>
      <c r="T107" s="326">
        <v>0.2</v>
      </c>
      <c r="U107" s="326" t="e">
        <f t="shared" si="5"/>
        <v>#VALUE!</v>
      </c>
      <c r="X107" s="307"/>
    </row>
    <row r="108" spans="2:24" ht="14.1" customHeight="1" x14ac:dyDescent="0.25">
      <c r="Q108" s="330" t="s">
        <v>262</v>
      </c>
      <c r="R108" s="330" t="str">
        <f>S3_A10e</f>
        <v>Select your answer</v>
      </c>
      <c r="S108" s="326" t="str">
        <f t="shared" si="4"/>
        <v>Unanswered</v>
      </c>
      <c r="T108" s="326">
        <v>0.2</v>
      </c>
      <c r="U108" s="326" t="e">
        <f t="shared" si="5"/>
        <v>#VALUE!</v>
      </c>
      <c r="X108" s="307"/>
    </row>
    <row r="109" spans="2:24" ht="14.1" customHeight="1" x14ac:dyDescent="0.25">
      <c r="Q109" s="330" t="s">
        <v>264</v>
      </c>
      <c r="R109" s="330" t="str">
        <f>S3_A11</f>
        <v>Select your answer</v>
      </c>
      <c r="S109" s="326" t="str">
        <f t="shared" si="4"/>
        <v>Unanswered</v>
      </c>
      <c r="T109" s="326">
        <v>1</v>
      </c>
      <c r="U109" s="326" t="e">
        <f t="shared" si="5"/>
        <v>#VALUE!</v>
      </c>
      <c r="X109" s="307"/>
    </row>
    <row r="110" spans="2:24" ht="14.1" customHeight="1" x14ac:dyDescent="0.25">
      <c r="X110" s="307"/>
    </row>
    <row r="111" spans="2:24" ht="14.1" customHeight="1" x14ac:dyDescent="0.25">
      <c r="X111" s="307"/>
    </row>
    <row r="112" spans="2:24" ht="14.1" customHeight="1" x14ac:dyDescent="0.25">
      <c r="X112" s="307"/>
    </row>
    <row r="113" spans="2:24" ht="14.1" customHeight="1" x14ac:dyDescent="0.25">
      <c r="X113" s="307"/>
    </row>
    <row r="114" spans="2:24" ht="14.1" customHeight="1" x14ac:dyDescent="0.25">
      <c r="X114" s="307"/>
    </row>
    <row r="115" spans="2:24" ht="25.5" customHeight="1" x14ac:dyDescent="0.25">
      <c r="B115" s="670" t="s">
        <v>634</v>
      </c>
      <c r="C115" s="671"/>
      <c r="D115" s="671"/>
      <c r="E115" s="671"/>
      <c r="F115" s="671"/>
      <c r="G115" s="671"/>
      <c r="H115" s="671"/>
      <c r="I115" s="671"/>
      <c r="J115" s="671"/>
      <c r="K115" s="671"/>
      <c r="L115" s="671"/>
      <c r="M115" s="671"/>
      <c r="N115" s="671"/>
    </row>
    <row r="116" spans="2:24" ht="14.1" customHeight="1" x14ac:dyDescent="0.25"/>
    <row r="117" spans="2:24" ht="13.5" customHeight="1" x14ac:dyDescent="0.3">
      <c r="W117" s="583"/>
      <c r="X117" s="583"/>
    </row>
    <row r="118" spans="2:24" ht="13.5" customHeight="1" x14ac:dyDescent="0.25">
      <c r="Q118" s="199"/>
      <c r="R118" s="199"/>
      <c r="S118" s="316"/>
      <c r="T118" s="316"/>
      <c r="U118" s="316"/>
    </row>
    <row r="119" spans="2:24" ht="13.5" customHeight="1" x14ac:dyDescent="0.25">
      <c r="Q119" s="199"/>
      <c r="R119" s="199"/>
      <c r="S119" s="316"/>
      <c r="T119" s="316"/>
      <c r="U119" s="316"/>
      <c r="V119" s="666"/>
    </row>
    <row r="120" spans="2:24" ht="13.5" customHeight="1" x14ac:dyDescent="0.25">
      <c r="Q120" s="199"/>
      <c r="R120" s="199"/>
      <c r="S120" s="316"/>
      <c r="T120" s="316"/>
      <c r="U120" s="316"/>
      <c r="V120" s="666"/>
    </row>
    <row r="121" spans="2:24" ht="13.5" customHeight="1" x14ac:dyDescent="0.25">
      <c r="Q121" s="199"/>
      <c r="R121" s="199"/>
      <c r="S121" s="316"/>
      <c r="T121" s="316"/>
      <c r="U121" s="316"/>
      <c r="V121" s="666"/>
    </row>
    <row r="122" spans="2:24" ht="13.5" customHeight="1" x14ac:dyDescent="0.25">
      <c r="Q122" s="199"/>
      <c r="R122" s="199"/>
      <c r="S122" s="316"/>
      <c r="T122" s="316"/>
      <c r="U122" s="316"/>
      <c r="V122" s="666"/>
    </row>
    <row r="123" spans="2:24" ht="13.5" customHeight="1" x14ac:dyDescent="0.25">
      <c r="Q123" s="199"/>
      <c r="R123" s="199"/>
      <c r="S123" s="316"/>
      <c r="T123" s="316"/>
      <c r="U123" s="316"/>
      <c r="V123" s="666"/>
    </row>
    <row r="124" spans="2:24" ht="13.5" customHeight="1" x14ac:dyDescent="0.25">
      <c r="Q124" s="199"/>
      <c r="R124" s="199"/>
      <c r="S124" s="316"/>
      <c r="T124" s="316"/>
      <c r="U124" s="316"/>
      <c r="V124" s="666"/>
    </row>
    <row r="125" spans="2:24" ht="13.5" customHeight="1" x14ac:dyDescent="0.25">
      <c r="Q125" s="199"/>
      <c r="R125" s="199"/>
      <c r="S125" s="316"/>
      <c r="T125" s="316"/>
      <c r="U125" s="316"/>
      <c r="V125" s="666"/>
    </row>
    <row r="126" spans="2:24" ht="14.1" customHeight="1" x14ac:dyDescent="0.25">
      <c r="Q126" s="199"/>
      <c r="R126" s="199"/>
      <c r="S126" s="316"/>
      <c r="T126" s="316"/>
      <c r="U126" s="316"/>
      <c r="V126" s="666"/>
    </row>
    <row r="127" spans="2:24" ht="14.1" customHeight="1" x14ac:dyDescent="0.25">
      <c r="Q127" s="199"/>
      <c r="R127" s="199"/>
      <c r="S127" s="316"/>
      <c r="T127" s="316"/>
      <c r="U127" s="316"/>
      <c r="V127" s="666"/>
    </row>
    <row r="128" spans="2:24" ht="14.1" customHeight="1" x14ac:dyDescent="0.25">
      <c r="Q128" s="199"/>
      <c r="R128" s="199"/>
      <c r="S128" s="316"/>
      <c r="T128" s="316"/>
      <c r="U128" s="316"/>
      <c r="V128" s="666"/>
    </row>
    <row r="129" spans="2:22" ht="14.1" customHeight="1" x14ac:dyDescent="0.25">
      <c r="V129" s="666"/>
    </row>
    <row r="130" spans="2:22" ht="14.1" customHeight="1" x14ac:dyDescent="0.25"/>
    <row r="131" spans="2:22" ht="14.1" customHeight="1" x14ac:dyDescent="0.25"/>
    <row r="132" spans="2:22" ht="14.1" customHeight="1" x14ac:dyDescent="0.25"/>
    <row r="133" spans="2:22" ht="14.1" customHeight="1" x14ac:dyDescent="0.25"/>
    <row r="134" spans="2:22" ht="24.9" customHeight="1" x14ac:dyDescent="0.25">
      <c r="B134" s="670" t="s">
        <v>636</v>
      </c>
      <c r="C134" s="671" t="e" vm="5">
        <v>#VALUE!</v>
      </c>
      <c r="D134" s="671"/>
      <c r="E134" s="671" t="s">
        <v>295</v>
      </c>
      <c r="F134" s="671"/>
      <c r="G134" s="671"/>
      <c r="H134" s="671"/>
      <c r="I134" s="671"/>
      <c r="J134" s="671"/>
      <c r="K134" s="671"/>
      <c r="L134" s="671"/>
      <c r="M134" s="671"/>
      <c r="N134" s="671"/>
    </row>
    <row r="135" spans="2:22" ht="14.1" customHeight="1" x14ac:dyDescent="0.25"/>
    <row r="136" spans="2:22" ht="14.1" customHeight="1" x14ac:dyDescent="0.25"/>
    <row r="137" spans="2:22" ht="14.1" customHeight="1" x14ac:dyDescent="0.25"/>
    <row r="138" spans="2:22" ht="13.5" customHeight="1" x14ac:dyDescent="0.25"/>
    <row r="139" spans="2:22" ht="13.5" customHeight="1" x14ac:dyDescent="0.25"/>
    <row r="140" spans="2:22" ht="13.5" customHeight="1" x14ac:dyDescent="0.25"/>
    <row r="141" spans="2:22" ht="13.5" customHeight="1" x14ac:dyDescent="0.25"/>
    <row r="142" spans="2:22" ht="13.5" customHeight="1" x14ac:dyDescent="0.25"/>
    <row r="143" spans="2:22" ht="13.5" customHeight="1" x14ac:dyDescent="0.25"/>
    <row r="144" spans="2:22" ht="13.5" customHeight="1" x14ac:dyDescent="0.25"/>
    <row r="145" spans="2:14" ht="13.5" customHeight="1" x14ac:dyDescent="0.25"/>
    <row r="146" spans="2:14" ht="14.1" customHeight="1" x14ac:dyDescent="0.25"/>
    <row r="147" spans="2:14" ht="14.1" customHeight="1" x14ac:dyDescent="0.25"/>
    <row r="148" spans="2:14" ht="14.1" customHeight="1" x14ac:dyDescent="0.25"/>
    <row r="149" spans="2:14" ht="14.1" customHeight="1" x14ac:dyDescent="0.25"/>
    <row r="150" spans="2:14" ht="14.1" customHeight="1" x14ac:dyDescent="0.25"/>
    <row r="151" spans="2:14" ht="14.1" customHeight="1" x14ac:dyDescent="0.25"/>
    <row r="152" spans="2:14" ht="14.1" customHeight="1" x14ac:dyDescent="0.25"/>
    <row r="153" spans="2:14" ht="26.1" customHeight="1" x14ac:dyDescent="0.25">
      <c r="B153" s="670" t="s">
        <v>925</v>
      </c>
      <c r="C153" s="671" t="e" vm="5">
        <v>#VALUE!</v>
      </c>
      <c r="D153" s="671"/>
      <c r="E153" s="671" t="s">
        <v>295</v>
      </c>
      <c r="F153" s="671"/>
      <c r="G153" s="671"/>
      <c r="H153" s="671"/>
      <c r="I153" s="671"/>
      <c r="J153" s="671"/>
      <c r="K153" s="671"/>
      <c r="L153" s="671"/>
      <c r="M153" s="671"/>
      <c r="N153" s="671"/>
    </row>
    <row r="154" spans="2:14" ht="14.1" customHeight="1" x14ac:dyDescent="0.25"/>
    <row r="155" spans="2:14" ht="14.1" customHeight="1" x14ac:dyDescent="0.25"/>
    <row r="156" spans="2:14" ht="14.1" customHeight="1" x14ac:dyDescent="0.25"/>
    <row r="157" spans="2:14" ht="14.1" customHeight="1" x14ac:dyDescent="0.25"/>
    <row r="158" spans="2:14" ht="14.1" customHeight="1" x14ac:dyDescent="0.25"/>
    <row r="159" spans="2:14" ht="14.1" customHeight="1" x14ac:dyDescent="0.25"/>
    <row r="160" spans="2:14" ht="14.4" x14ac:dyDescent="0.25"/>
    <row r="161" spans="2:14" ht="13.5" customHeight="1" x14ac:dyDescent="0.25"/>
    <row r="162" spans="2:14" ht="14.1" customHeight="1" x14ac:dyDescent="0.25"/>
    <row r="163" spans="2:14" ht="14.1" customHeight="1" x14ac:dyDescent="0.25"/>
    <row r="164" spans="2:14" ht="14.1" customHeight="1" x14ac:dyDescent="0.25"/>
    <row r="165" spans="2:14" ht="14.1" customHeight="1" x14ac:dyDescent="0.25"/>
    <row r="166" spans="2:14" ht="14.1" customHeight="1" x14ac:dyDescent="0.25"/>
    <row r="167" spans="2:14" ht="14.1" customHeight="1" x14ac:dyDescent="0.25"/>
    <row r="168" spans="2:14" ht="14.1" customHeight="1" x14ac:dyDescent="0.25"/>
    <row r="169" spans="2:14" ht="14.1" customHeight="1" x14ac:dyDescent="0.25"/>
    <row r="170" spans="2:14" ht="14.1" customHeight="1" x14ac:dyDescent="0.25"/>
    <row r="171" spans="2:14" ht="14.1" customHeight="1" x14ac:dyDescent="0.25"/>
    <row r="172" spans="2:14" ht="14.1" customHeight="1" x14ac:dyDescent="0.25"/>
    <row r="173" spans="2:14" ht="19.5" customHeight="1" x14ac:dyDescent="0.25">
      <c r="B173" s="672" t="s">
        <v>752</v>
      </c>
      <c r="C173" s="672"/>
      <c r="D173" s="672"/>
      <c r="E173" s="672"/>
      <c r="F173" s="300"/>
      <c r="J173" s="333"/>
      <c r="K173" s="333"/>
      <c r="L173" s="672" t="s">
        <v>753</v>
      </c>
      <c r="M173" s="672"/>
      <c r="N173" s="672"/>
    </row>
    <row r="174" spans="2:14" ht="19.5" customHeight="1" x14ac:dyDescent="0.25">
      <c r="B174" s="672"/>
      <c r="C174" s="672"/>
      <c r="D174" s="672"/>
      <c r="E174" s="672"/>
      <c r="F174" s="673" t="s">
        <v>743</v>
      </c>
      <c r="G174" s="673"/>
      <c r="H174" s="673"/>
      <c r="I174" s="673"/>
      <c r="J174" s="673"/>
      <c r="K174" s="673"/>
      <c r="L174" s="672"/>
      <c r="M174" s="672"/>
      <c r="N174" s="672"/>
    </row>
    <row r="175" spans="2:14" ht="14.25" customHeight="1" x14ac:dyDescent="0.25"/>
    <row r="176" spans="2:14" ht="14.25" customHeight="1" x14ac:dyDescent="0.25"/>
    <row r="177" ht="14.4" hidden="1" x14ac:dyDescent="0.25"/>
    <row r="178" ht="14.4" hidden="1" x14ac:dyDescent="0.25"/>
  </sheetData>
  <sheetProtection algorithmName="SHA-512" hashValue="yGIbwOZxHdwTo9827aXTmcYBL+k/MmNzmLKsoufcn6qMCpzsjE1A3EoyJTDhc1av9qxlx6A321zHt/i0NwuedA==" saltValue="YlcrU3K4QxclImZNvlecmw==" spinCount="100000" sheet="1" objects="1" scenarios="1"/>
  <mergeCells count="25">
    <mergeCell ref="B153:N153"/>
    <mergeCell ref="B134:N134"/>
    <mergeCell ref="B96:N96"/>
    <mergeCell ref="B115:N115"/>
    <mergeCell ref="B173:E174"/>
    <mergeCell ref="L173:N174"/>
    <mergeCell ref="F174:K174"/>
    <mergeCell ref="W93:X93"/>
    <mergeCell ref="W117:X117"/>
    <mergeCell ref="V119:V123"/>
    <mergeCell ref="V124:V126"/>
    <mergeCell ref="E10:N10"/>
    <mergeCell ref="B13:N13"/>
    <mergeCell ref="B32:N32"/>
    <mergeCell ref="B54:N54"/>
    <mergeCell ref="B73:N73"/>
    <mergeCell ref="V127:V129"/>
    <mergeCell ref="V69:V71"/>
    <mergeCell ref="V72:V74"/>
    <mergeCell ref="V7:V9"/>
    <mergeCell ref="V15:V18"/>
    <mergeCell ref="V19:V22"/>
    <mergeCell ref="V52:V64"/>
    <mergeCell ref="V65:V68"/>
    <mergeCell ref="V10:V14"/>
  </mergeCells>
  <hyperlinks>
    <hyperlink ref="B173:D174" location="Scorecard!Print_Area" display="Previous" xr:uid="{44FE28BE-1707-413F-B878-3650525AE08D}"/>
    <hyperlink ref="L173" location="Overview!A1" display="Next" xr:uid="{A014FA9A-4DF2-D84D-A323-C0B723950DED}"/>
    <hyperlink ref="F174:I174" location="'Start Here'!A1" display="Return to top of page" xr:uid="{96465435-4AF4-4ABD-8D1D-D9FFBDC9F116}"/>
    <hyperlink ref="B173:E174" location="Scorecard!B6" display="Back to Scorecard" xr:uid="{33ECA0F0-1847-4F3E-AB9E-20C943EC7DD8}"/>
    <hyperlink ref="F174:J174" location="'Web Diagrams'!B6" display="Return to top of page" xr:uid="{CC3DA589-F7AF-4E2E-A1A6-7580B3065DA7}"/>
    <hyperlink ref="L173:N174" location="Overview!B9" display="To Overview" xr:uid="{BBA686E2-7E52-4508-9628-7B966021DD10}"/>
    <hyperlink ref="F174:K174" location="'Web Diagrams'!B6" display="Return to top of page" xr:uid="{F00C4AC6-D47A-4534-AB86-49552B2F8DDD}"/>
  </hyperlinks>
  <pageMargins left="0.39370078740157483" right="0.39370078740157483" top="0.39370078740157483" bottom="0.39370078740157483" header="0.51181102362204722" footer="0.51181102362204722"/>
  <pageSetup scale="76" fitToHeight="0" orientation="portrait" r:id="rId1"/>
  <headerFooter>
    <oddFooter>&amp;LMunicipal Flood Risk Check-Up&amp;CWeb Diagrams&amp;R&amp;P of &amp;N</oddFooter>
  </headerFooter>
  <rowBreaks count="2" manualBreakCount="2">
    <brk id="49" max="14" man="1"/>
    <brk id="114" max="1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DA205-15AD-410A-A1E4-D2678FAD5B10}">
  <sheetPr>
    <tabColor theme="8" tint="-0.249977111117893"/>
    <pageSetUpPr fitToPage="1"/>
  </sheetPr>
  <dimension ref="A1:XFC105"/>
  <sheetViews>
    <sheetView showGridLines="0" zoomScaleNormal="100" zoomScaleSheetLayoutView="100" workbookViewId="0">
      <pane ySplit="8" topLeftCell="A9" activePane="bottomLeft" state="frozen"/>
      <selection pane="bottomLeft"/>
    </sheetView>
  </sheetViews>
  <sheetFormatPr defaultColWidth="0" defaultRowHeight="14.4" zeroHeight="1" x14ac:dyDescent="0.25"/>
  <cols>
    <col min="1" max="1" width="3.59765625" style="40" customWidth="1"/>
    <col min="2" max="2" width="2.59765625" style="40" customWidth="1"/>
    <col min="3" max="3" width="14.8984375" style="40" customWidth="1"/>
    <col min="4" max="4" width="11.5" style="40" customWidth="1"/>
    <col min="5" max="6" width="2.59765625" style="40" customWidth="1"/>
    <col min="7" max="8" width="24.3984375" style="40" customWidth="1"/>
    <col min="9" max="10" width="2.59765625" style="40" customWidth="1"/>
    <col min="11" max="12" width="14.5" style="40" customWidth="1"/>
    <col min="13" max="15" width="8.8984375" style="40" customWidth="1"/>
    <col min="16" max="16" width="2.09765625" style="40" customWidth="1"/>
    <col min="17" max="17" width="3.3984375" style="40" customWidth="1"/>
    <col min="18" max="18" width="41.8984375" style="40" customWidth="1"/>
    <col min="19" max="19" width="10.59765625" style="40" customWidth="1"/>
    <col min="20" max="30" width="8.8984375" style="40" hidden="1" customWidth="1"/>
    <col min="31" max="31" width="2.59765625" style="40" customWidth="1"/>
    <col min="32" max="32" width="3.59765625" style="40" customWidth="1"/>
    <col min="33" max="33" width="0" style="40" hidden="1" customWidth="1"/>
    <col min="34" max="16383" width="0" style="40" hidden="1"/>
    <col min="16384" max="16384" width="11.09765625" style="40" hidden="1" customWidth="1"/>
  </cols>
  <sheetData>
    <row r="1" spans="2:32" ht="13.5" customHeight="1" x14ac:dyDescent="0.25">
      <c r="C1" s="334"/>
      <c r="D1" s="334"/>
      <c r="E1" s="334"/>
      <c r="F1" s="334"/>
      <c r="G1" s="334"/>
      <c r="H1" s="334"/>
      <c r="I1" s="334"/>
      <c r="J1" s="334"/>
      <c r="K1" s="334"/>
      <c r="L1" s="334"/>
      <c r="M1" s="334"/>
      <c r="N1" s="334"/>
      <c r="O1" s="334"/>
      <c r="P1" s="334"/>
      <c r="Q1" s="334"/>
      <c r="R1" s="334"/>
      <c r="S1" s="334"/>
      <c r="T1" s="334"/>
      <c r="U1" s="334"/>
      <c r="V1" s="334"/>
      <c r="W1" s="334"/>
      <c r="X1" s="334"/>
      <c r="Y1" s="334"/>
      <c r="Z1" s="334"/>
      <c r="AA1" s="334"/>
      <c r="AB1" s="334"/>
      <c r="AC1" s="334"/>
      <c r="AD1" s="334"/>
      <c r="AE1" s="334"/>
      <c r="AF1" s="334"/>
    </row>
    <row r="2" spans="2:32" ht="13.5" customHeight="1" x14ac:dyDescent="0.25">
      <c r="B2" s="335"/>
      <c r="C2" s="335"/>
      <c r="D2" s="335"/>
      <c r="E2" s="335"/>
      <c r="F2" s="335"/>
      <c r="G2" s="335"/>
      <c r="H2" s="335"/>
      <c r="I2" s="335"/>
      <c r="J2" s="335"/>
      <c r="K2" s="335"/>
      <c r="L2" s="335"/>
      <c r="M2" s="335"/>
      <c r="N2" s="335"/>
      <c r="O2" s="335"/>
      <c r="P2" s="335"/>
      <c r="Q2" s="335"/>
      <c r="R2" s="335"/>
      <c r="S2" s="335"/>
      <c r="T2" s="335"/>
      <c r="U2" s="335"/>
      <c r="V2" s="335"/>
      <c r="W2" s="335"/>
      <c r="X2" s="335"/>
      <c r="Y2" s="335"/>
      <c r="Z2" s="335"/>
      <c r="AA2" s="335"/>
      <c r="AB2" s="335"/>
      <c r="AC2" s="335"/>
      <c r="AD2" s="335"/>
      <c r="AE2" s="335"/>
      <c r="AF2" s="334"/>
    </row>
    <row r="3" spans="2:32" ht="50.1" customHeight="1" x14ac:dyDescent="0.25">
      <c r="B3" s="335"/>
      <c r="C3" s="336" t="e" vm="8">
        <v>#VALUE!</v>
      </c>
      <c r="D3" s="240" t="s">
        <v>483</v>
      </c>
      <c r="E3" s="335"/>
      <c r="F3" s="335"/>
      <c r="G3" s="335"/>
      <c r="H3" s="335"/>
      <c r="I3" s="335"/>
      <c r="J3" s="335"/>
      <c r="K3" s="335"/>
      <c r="L3" s="335"/>
      <c r="M3" s="335"/>
      <c r="N3" s="335"/>
      <c r="O3" s="335"/>
      <c r="P3" s="335"/>
      <c r="Q3" s="335"/>
      <c r="R3" s="335"/>
      <c r="S3" s="335"/>
      <c r="T3" s="335"/>
      <c r="U3" s="335"/>
      <c r="V3" s="335"/>
      <c r="W3" s="335"/>
      <c r="X3" s="335"/>
      <c r="Y3" s="335"/>
      <c r="Z3" s="335"/>
      <c r="AA3" s="335"/>
      <c r="AB3" s="335"/>
      <c r="AC3" s="335"/>
      <c r="AD3" s="335"/>
      <c r="AE3" s="335"/>
      <c r="AF3" s="334"/>
    </row>
    <row r="4" spans="2:32" ht="14.1" customHeight="1" x14ac:dyDescent="0.25">
      <c r="B4" s="335"/>
      <c r="C4" s="337"/>
      <c r="D4" s="337"/>
      <c r="E4" s="240"/>
      <c r="F4" s="335"/>
      <c r="G4" s="335"/>
      <c r="H4" s="335"/>
      <c r="I4" s="335"/>
      <c r="J4" s="335"/>
      <c r="K4" s="335"/>
      <c r="L4" s="335"/>
      <c r="M4" s="335"/>
      <c r="N4" s="335"/>
      <c r="O4" s="335"/>
      <c r="P4" s="335"/>
      <c r="Q4" s="335"/>
      <c r="R4" s="335"/>
      <c r="S4" s="335"/>
      <c r="T4" s="335"/>
      <c r="U4" s="335"/>
      <c r="V4" s="335"/>
      <c r="W4" s="335"/>
      <c r="X4" s="335"/>
      <c r="Y4" s="335"/>
      <c r="Z4" s="335"/>
      <c r="AA4" s="335"/>
      <c r="AB4" s="335"/>
      <c r="AC4" s="335"/>
      <c r="AD4" s="335"/>
      <c r="AE4" s="335"/>
      <c r="AF4" s="334"/>
    </row>
    <row r="5" spans="2:32" ht="14.1" customHeight="1" x14ac:dyDescent="0.25">
      <c r="C5" s="338"/>
      <c r="D5" s="338"/>
      <c r="E5" s="24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row>
    <row r="6" spans="2:32" s="237" customFormat="1" ht="19.5" customHeight="1" x14ac:dyDescent="0.25">
      <c r="B6" s="700" t="s">
        <v>627</v>
      </c>
      <c r="C6" s="701"/>
      <c r="D6" s="701"/>
      <c r="E6" s="701"/>
      <c r="F6" s="701"/>
      <c r="G6" s="701"/>
      <c r="H6" s="701"/>
      <c r="I6" s="702"/>
      <c r="J6" s="682" t="s">
        <v>272</v>
      </c>
      <c r="K6" s="683"/>
      <c r="L6" s="683"/>
      <c r="M6" s="683"/>
      <c r="N6" s="683"/>
      <c r="O6" s="683"/>
      <c r="P6" s="692"/>
      <c r="Q6" s="682" t="s">
        <v>632</v>
      </c>
      <c r="R6" s="683"/>
      <c r="S6" s="683"/>
      <c r="T6" s="683"/>
      <c r="U6" s="683"/>
      <c r="V6" s="683"/>
      <c r="W6" s="683"/>
      <c r="X6" s="683"/>
      <c r="Y6" s="683"/>
      <c r="Z6" s="683"/>
      <c r="AA6" s="683"/>
      <c r="AB6" s="683"/>
      <c r="AC6" s="683"/>
      <c r="AD6" s="683"/>
      <c r="AE6" s="684"/>
    </row>
    <row r="7" spans="2:32" s="237" customFormat="1" ht="19.5" customHeight="1" x14ac:dyDescent="0.25">
      <c r="B7" s="703"/>
      <c r="C7" s="704"/>
      <c r="D7" s="704"/>
      <c r="E7" s="704"/>
      <c r="F7" s="704"/>
      <c r="G7" s="704"/>
      <c r="H7" s="704"/>
      <c r="I7" s="705"/>
      <c r="J7" s="685"/>
      <c r="K7" s="686"/>
      <c r="L7" s="686"/>
      <c r="M7" s="686"/>
      <c r="N7" s="686"/>
      <c r="O7" s="686"/>
      <c r="P7" s="693"/>
      <c r="Q7" s="685"/>
      <c r="R7" s="686"/>
      <c r="S7" s="686"/>
      <c r="T7" s="686"/>
      <c r="U7" s="686"/>
      <c r="V7" s="686"/>
      <c r="W7" s="686"/>
      <c r="X7" s="686"/>
      <c r="Y7" s="686"/>
      <c r="Z7" s="686"/>
      <c r="AA7" s="686"/>
      <c r="AB7" s="686"/>
      <c r="AC7" s="686"/>
      <c r="AD7" s="686"/>
      <c r="AE7" s="687"/>
    </row>
    <row r="8" spans="2:32" ht="21.75" customHeight="1" x14ac:dyDescent="0.25">
      <c r="B8" s="339"/>
      <c r="C8" s="307"/>
      <c r="D8" s="307"/>
      <c r="E8" s="340"/>
      <c r="F8" s="307"/>
      <c r="I8" s="253"/>
      <c r="J8" s="697"/>
      <c r="K8" s="698"/>
      <c r="L8" s="698"/>
      <c r="M8" s="698"/>
      <c r="N8" s="698"/>
      <c r="O8" s="698"/>
      <c r="P8" s="699"/>
      <c r="Q8" s="341"/>
      <c r="R8" s="342"/>
      <c r="AE8" s="343"/>
    </row>
    <row r="9" spans="2:32" ht="25.5" customHeight="1" x14ac:dyDescent="0.25">
      <c r="B9" s="344"/>
      <c r="C9" s="345" t="s">
        <v>629</v>
      </c>
      <c r="D9" s="346"/>
      <c r="E9" s="347"/>
      <c r="F9" s="348"/>
      <c r="G9" s="688"/>
      <c r="H9" s="688"/>
      <c r="I9" s="349"/>
      <c r="J9" s="349"/>
      <c r="K9" s="350"/>
      <c r="L9" s="349"/>
      <c r="M9" s="349"/>
      <c r="N9" s="349"/>
      <c r="O9" s="349"/>
      <c r="P9" s="349"/>
      <c r="Q9" s="351"/>
      <c r="R9" s="349"/>
      <c r="S9" s="352"/>
      <c r="T9" s="85"/>
      <c r="U9" s="85"/>
      <c r="V9" s="85"/>
      <c r="W9" s="85"/>
      <c r="X9" s="85"/>
      <c r="Y9" s="85"/>
      <c r="Z9" s="85"/>
      <c r="AA9" s="85"/>
      <c r="AB9" s="85"/>
      <c r="AC9" s="85"/>
      <c r="AD9" s="85"/>
      <c r="AE9" s="353"/>
    </row>
    <row r="10" spans="2:32" ht="20.100000000000001" customHeight="1" x14ac:dyDescent="0.25">
      <c r="B10" s="339"/>
      <c r="C10" s="307"/>
      <c r="D10" s="307"/>
      <c r="E10" s="340"/>
      <c r="F10" s="307"/>
      <c r="I10" s="253"/>
      <c r="K10" s="307"/>
      <c r="Q10" s="339"/>
      <c r="S10" s="342"/>
      <c r="AE10" s="343"/>
    </row>
    <row r="11" spans="2:32" ht="20.100000000000001" customHeight="1" thickBot="1" x14ac:dyDescent="0.3">
      <c r="B11" s="694" t="s">
        <v>628</v>
      </c>
      <c r="C11" s="695"/>
      <c r="D11" s="695"/>
      <c r="E11" s="696"/>
      <c r="F11" s="354"/>
      <c r="G11" s="695" t="s">
        <v>273</v>
      </c>
      <c r="H11" s="695"/>
      <c r="I11" s="253"/>
      <c r="K11" s="307"/>
      <c r="Q11" s="339"/>
      <c r="AE11" s="343"/>
    </row>
    <row r="12" spans="2:32" ht="20.100000000000001" customHeight="1" thickBot="1" x14ac:dyDescent="0.3">
      <c r="B12" s="339"/>
      <c r="C12" s="690" t="e">
        <f>'Background Calculations'!T21</f>
        <v>#DIV/0!</v>
      </c>
      <c r="D12" s="690"/>
      <c r="E12" s="340"/>
      <c r="F12" s="307"/>
      <c r="G12" s="689" t="str">
        <f>W19</f>
        <v>N/A</v>
      </c>
      <c r="H12" s="689"/>
      <c r="I12" s="253"/>
      <c r="K12" s="355"/>
      <c r="L12" s="356"/>
      <c r="M12" s="678" t="s">
        <v>273</v>
      </c>
      <c r="N12" s="679"/>
      <c r="O12" s="680"/>
      <c r="Q12" s="339"/>
      <c r="R12" s="357" t="s">
        <v>274</v>
      </c>
      <c r="S12" s="358" t="s">
        <v>275</v>
      </c>
      <c r="T12" s="359"/>
      <c r="U12" s="359"/>
      <c r="V12" s="359"/>
      <c r="W12" s="252"/>
      <c r="X12" s="252" t="s">
        <v>276</v>
      </c>
      <c r="Y12" s="252" t="e">
        <f>IF(C12="Low",TRUE)</f>
        <v>#DIV/0!</v>
      </c>
      <c r="Z12" s="360"/>
      <c r="AA12" s="361"/>
      <c r="AB12" s="675" t="s">
        <v>273</v>
      </c>
      <c r="AC12" s="676"/>
      <c r="AD12" s="677"/>
      <c r="AE12" s="362"/>
    </row>
    <row r="13" spans="2:32" ht="20.100000000000001" customHeight="1" thickBot="1" x14ac:dyDescent="0.3">
      <c r="B13" s="339"/>
      <c r="C13" s="307"/>
      <c r="D13" s="307"/>
      <c r="E13" s="340"/>
      <c r="F13" s="307"/>
      <c r="I13" s="253"/>
      <c r="K13" s="355"/>
      <c r="L13" s="363"/>
      <c r="M13" s="364" t="s">
        <v>210</v>
      </c>
      <c r="N13" s="365" t="s">
        <v>121</v>
      </c>
      <c r="O13" s="366" t="s">
        <v>211</v>
      </c>
      <c r="Q13" s="339"/>
      <c r="R13" s="252" t="s">
        <v>277</v>
      </c>
      <c r="S13" s="367">
        <v>1</v>
      </c>
      <c r="T13" s="359"/>
      <c r="U13" s="359"/>
      <c r="V13" s="252"/>
      <c r="W13" s="252"/>
      <c r="X13" s="252" t="s">
        <v>278</v>
      </c>
      <c r="Y13" s="252" t="e">
        <f>IF(C12="Medium",TRUE)</f>
        <v>#DIV/0!</v>
      </c>
      <c r="Z13" s="360"/>
      <c r="AA13" s="368" t="s">
        <v>279</v>
      </c>
      <c r="AB13" s="369" t="str">
        <f>IF(Y17=TRUE,"High","")</f>
        <v/>
      </c>
      <c r="AC13" s="366" t="str">
        <f>IF(Y16=TRUE,"Medium","")</f>
        <v/>
      </c>
      <c r="AD13" s="366" t="str">
        <f>IF(Y15=TRUE,"Low","")</f>
        <v/>
      </c>
      <c r="AE13" s="362"/>
    </row>
    <row r="14" spans="2:32" ht="20.100000000000001" customHeight="1" thickBot="1" x14ac:dyDescent="0.3">
      <c r="B14" s="339"/>
      <c r="C14" s="307"/>
      <c r="D14" s="307"/>
      <c r="E14" s="340"/>
      <c r="F14" s="307"/>
      <c r="I14" s="253"/>
      <c r="K14" s="370"/>
      <c r="L14" s="371" t="s">
        <v>211</v>
      </c>
      <c r="M14" s="372" t="s">
        <v>211</v>
      </c>
      <c r="N14" s="372" t="s">
        <v>121</v>
      </c>
      <c r="O14" s="372" t="s">
        <v>121</v>
      </c>
      <c r="Q14" s="339"/>
      <c r="R14" s="252" t="s">
        <v>280</v>
      </c>
      <c r="S14" s="367">
        <v>3</v>
      </c>
      <c r="T14" s="359"/>
      <c r="U14" s="359"/>
      <c r="V14" s="252"/>
      <c r="W14" s="252"/>
      <c r="X14" s="252" t="s">
        <v>281</v>
      </c>
      <c r="Y14" s="252" t="e">
        <f>IF(C12="High",TRUE)</f>
        <v>#DIV/0!</v>
      </c>
      <c r="Z14" s="373"/>
      <c r="AA14" s="366" t="e">
        <f>IF(Y12=TRUE,"Low","")</f>
        <v>#DIV/0!</v>
      </c>
      <c r="AB14" s="374" t="e">
        <f>IF(AND(Y12=TRUE,Y17=TRUE),"Low","")</f>
        <v>#DIV/0!</v>
      </c>
      <c r="AC14" s="374" t="e">
        <f>IF(AND(Y12=TRUE,Y16=TRUE),"Medium","")</f>
        <v>#DIV/0!</v>
      </c>
      <c r="AD14" s="374" t="e">
        <f>IF(AND(Y12=TRUE,Y15=TRUE),"Medium","")</f>
        <v>#DIV/0!</v>
      </c>
      <c r="AE14" s="362"/>
    </row>
    <row r="15" spans="2:32" ht="20.100000000000001" customHeight="1" thickBot="1" x14ac:dyDescent="0.3">
      <c r="B15" s="339"/>
      <c r="C15" s="307"/>
      <c r="D15" s="307"/>
      <c r="E15" s="340"/>
      <c r="F15" s="307"/>
      <c r="I15" s="253"/>
      <c r="K15" s="375" t="s">
        <v>277</v>
      </c>
      <c r="L15" s="371" t="s">
        <v>121</v>
      </c>
      <c r="M15" s="372" t="s">
        <v>121</v>
      </c>
      <c r="N15" s="372" t="s">
        <v>121</v>
      </c>
      <c r="O15" s="374" t="s">
        <v>210</v>
      </c>
      <c r="Q15" s="339"/>
      <c r="R15" s="252" t="s">
        <v>282</v>
      </c>
      <c r="S15" s="251">
        <v>3</v>
      </c>
      <c r="T15" s="252"/>
      <c r="U15" s="359"/>
      <c r="V15" s="252"/>
      <c r="W15" s="252"/>
      <c r="X15" s="252" t="s">
        <v>283</v>
      </c>
      <c r="Y15" s="252" t="b">
        <f>IF(G12="Low",TRUE)</f>
        <v>0</v>
      </c>
      <c r="Z15" s="376" t="s">
        <v>277</v>
      </c>
      <c r="AA15" s="366" t="e">
        <f>IF(Y13=TRUE,"Medium","")</f>
        <v>#DIV/0!</v>
      </c>
      <c r="AB15" s="374" t="e">
        <f>IF(AND(Y13=TRUE,Y17=TRUE),"Medium","")</f>
        <v>#DIV/0!</v>
      </c>
      <c r="AC15" s="374" t="e">
        <f>IF(AND(Y13=TRUE,Y16=TRUE),"Medium","")</f>
        <v>#DIV/0!</v>
      </c>
      <c r="AD15" s="374" t="e">
        <f>IF(AND(Y13=TRUE,Y15=TRUE),"High","")</f>
        <v>#DIV/0!</v>
      </c>
      <c r="AE15" s="362"/>
    </row>
    <row r="16" spans="2:32" ht="20.100000000000001" customHeight="1" thickBot="1" x14ac:dyDescent="0.3">
      <c r="B16" s="339"/>
      <c r="C16" s="307"/>
      <c r="D16" s="307"/>
      <c r="E16" s="340"/>
      <c r="F16" s="307"/>
      <c r="I16" s="253"/>
      <c r="K16" s="377"/>
      <c r="L16" s="371" t="s">
        <v>210</v>
      </c>
      <c r="M16" s="372" t="s">
        <v>121</v>
      </c>
      <c r="N16" s="372" t="s">
        <v>210</v>
      </c>
      <c r="O16" s="374" t="s">
        <v>210</v>
      </c>
      <c r="Q16" s="339"/>
      <c r="R16" s="252"/>
      <c r="S16" s="251"/>
      <c r="T16" s="252"/>
      <c r="U16" s="252"/>
      <c r="V16" s="252"/>
      <c r="W16" s="252"/>
      <c r="X16" s="252" t="s">
        <v>284</v>
      </c>
      <c r="Y16" s="252" t="b">
        <f>IF(G12="Medium",TRUE)</f>
        <v>0</v>
      </c>
      <c r="Z16" s="378"/>
      <c r="AA16" s="369" t="e">
        <f>IF(Y14=TRUE,"High","")</f>
        <v>#DIV/0!</v>
      </c>
      <c r="AB16" s="374" t="e">
        <f>IF(AND(Y14=TRUE,Y17=TRUE),"Medium","")</f>
        <v>#DIV/0!</v>
      </c>
      <c r="AC16" s="374" t="e">
        <f>IF(AND(Y14=TRUE,Y16=TRUE),"High","")</f>
        <v>#DIV/0!</v>
      </c>
      <c r="AD16" s="374" t="e">
        <f>IF(AND(Y14=TRUE,Y15=TRUE),"High","")</f>
        <v>#DIV/0!</v>
      </c>
      <c r="AE16" s="362"/>
    </row>
    <row r="17" spans="1:32" ht="20.100000000000001" customHeight="1" x14ac:dyDescent="0.25">
      <c r="B17" s="339"/>
      <c r="C17" s="307"/>
      <c r="D17" s="307"/>
      <c r="E17" s="340"/>
      <c r="F17" s="307"/>
      <c r="I17" s="253"/>
      <c r="Q17" s="339"/>
      <c r="R17" s="379" t="s">
        <v>285</v>
      </c>
      <c r="S17" s="380" t="s">
        <v>286</v>
      </c>
      <c r="T17" s="252"/>
      <c r="U17" s="252"/>
      <c r="V17" s="252"/>
      <c r="W17" s="252"/>
      <c r="X17" s="252" t="s">
        <v>287</v>
      </c>
      <c r="Y17" s="252" t="b">
        <f>IF(G12="High",TRUE)</f>
        <v>0</v>
      </c>
      <c r="Z17" s="252"/>
      <c r="AA17" s="252"/>
      <c r="AB17" s="252"/>
      <c r="AC17" s="252"/>
      <c r="AD17" s="252"/>
      <c r="AE17" s="362"/>
    </row>
    <row r="18" spans="1:32" ht="20.100000000000001" customHeight="1" x14ac:dyDescent="0.25">
      <c r="B18" s="339"/>
      <c r="C18" s="307"/>
      <c r="D18" s="307"/>
      <c r="E18" s="340"/>
      <c r="F18" s="307"/>
      <c r="I18" s="253"/>
      <c r="K18" s="307"/>
      <c r="Q18" s="339"/>
      <c r="R18" s="252" t="s">
        <v>277</v>
      </c>
      <c r="S18" s="381" t="e">
        <f>'Background Calculations'!S21</f>
        <v>#DIV/0!</v>
      </c>
      <c r="T18" s="382" t="e">
        <f>3-S18</f>
        <v>#DIV/0!</v>
      </c>
      <c r="U18" s="382"/>
      <c r="V18" s="252"/>
      <c r="W18" s="252"/>
      <c r="X18" s="252"/>
      <c r="Y18" s="252"/>
      <c r="Z18" s="252"/>
      <c r="AA18" s="252"/>
      <c r="AB18" s="252"/>
      <c r="AC18" s="252"/>
      <c r="AD18" s="252"/>
      <c r="AE18" s="362"/>
    </row>
    <row r="19" spans="1:32" ht="20.100000000000001" customHeight="1" x14ac:dyDescent="0.25">
      <c r="B19" s="339"/>
      <c r="C19" s="307"/>
      <c r="D19" s="307"/>
      <c r="E19" s="340"/>
      <c r="F19" s="307"/>
      <c r="I19" s="253"/>
      <c r="K19" s="307"/>
      <c r="Q19" s="339"/>
      <c r="R19" s="252" t="s">
        <v>280</v>
      </c>
      <c r="S19" s="381" t="e">
        <f>'Background Calculations'!S60</f>
        <v>#DIV/0!</v>
      </c>
      <c r="T19" s="382" t="e">
        <f>3-S19</f>
        <v>#DIV/0!</v>
      </c>
      <c r="U19" s="681" t="e">
        <f>AVERAGEIF(S19:S20,"&gt;0")</f>
        <v>#DIV/0!</v>
      </c>
      <c r="V19" s="252" t="e" cm="1">
        <f t="array" ref="V19">_xlfn.IFS(U19&lt;LtoMCutoff,"Low",AND(U19&gt;=LtoMCutoff,U19&lt;=MtoHCutoff),"Medium",U19&gt;MtoHCutoff,"High")</f>
        <v>#DIV/0!</v>
      </c>
      <c r="W19" s="252" t="str">
        <f>IF(ISERROR(U19),"N/A",V19)</f>
        <v>N/A</v>
      </c>
      <c r="X19" s="252"/>
      <c r="Y19" s="252"/>
      <c r="Z19" s="252"/>
      <c r="AA19" s="252"/>
      <c r="AB19" s="252"/>
      <c r="AC19" s="252"/>
      <c r="AD19" s="252"/>
      <c r="AE19" s="362"/>
    </row>
    <row r="20" spans="1:32" s="199" customFormat="1" ht="20.100000000000001" customHeight="1" x14ac:dyDescent="0.25">
      <c r="A20" s="40"/>
      <c r="B20" s="339"/>
      <c r="C20" s="40"/>
      <c r="D20" s="40"/>
      <c r="E20" s="340"/>
      <c r="F20" s="307"/>
      <c r="G20" s="40"/>
      <c r="H20" s="40"/>
      <c r="I20" s="253"/>
      <c r="J20" s="40"/>
      <c r="K20" s="307"/>
      <c r="L20" s="40"/>
      <c r="M20" s="40"/>
      <c r="N20" s="40"/>
      <c r="O20" s="40"/>
      <c r="P20" s="40"/>
      <c r="Q20" s="339"/>
      <c r="R20" s="252" t="s">
        <v>282</v>
      </c>
      <c r="S20" s="381" t="e">
        <f>'Background Calculations'!S37</f>
        <v>#DIV/0!</v>
      </c>
      <c r="T20" s="382" t="e">
        <f>3-S20</f>
        <v>#DIV/0!</v>
      </c>
      <c r="U20" s="681"/>
      <c r="V20" s="252"/>
      <c r="W20" s="252"/>
      <c r="X20" s="252"/>
      <c r="Y20" s="252"/>
      <c r="Z20" s="252"/>
      <c r="AA20" s="252"/>
      <c r="AB20" s="252"/>
      <c r="AC20" s="252"/>
      <c r="AD20" s="252"/>
      <c r="AE20" s="362"/>
      <c r="AF20" s="40"/>
    </row>
    <row r="21" spans="1:32" s="199" customFormat="1" ht="20.100000000000001" customHeight="1" x14ac:dyDescent="0.25">
      <c r="A21" s="40"/>
      <c r="B21" s="339"/>
      <c r="C21" s="307"/>
      <c r="D21" s="307"/>
      <c r="E21" s="340"/>
      <c r="F21" s="307"/>
      <c r="G21" s="40"/>
      <c r="H21" s="40"/>
      <c r="I21" s="253"/>
      <c r="J21" s="40"/>
      <c r="K21" s="307"/>
      <c r="L21" s="40"/>
      <c r="M21" s="40"/>
      <c r="N21" s="40"/>
      <c r="O21" s="40"/>
      <c r="P21" s="40"/>
      <c r="Q21" s="339"/>
      <c r="R21" s="252"/>
      <c r="S21" s="252"/>
      <c r="T21" s="252"/>
      <c r="U21" s="252"/>
      <c r="V21" s="252"/>
      <c r="W21" s="252"/>
      <c r="X21" s="252"/>
      <c r="Y21" s="252"/>
      <c r="Z21" s="252"/>
      <c r="AA21" s="252"/>
      <c r="AB21" s="252"/>
      <c r="AC21" s="252"/>
      <c r="AD21" s="252"/>
      <c r="AE21" s="362"/>
      <c r="AF21" s="40"/>
    </row>
    <row r="22" spans="1:32" ht="20.100000000000001" customHeight="1" x14ac:dyDescent="0.25">
      <c r="B22" s="339"/>
      <c r="C22" s="691"/>
      <c r="D22" s="691"/>
      <c r="E22" s="340"/>
      <c r="F22" s="307"/>
      <c r="G22" s="383" t="s">
        <v>288</v>
      </c>
      <c r="H22" s="383" t="s">
        <v>289</v>
      </c>
      <c r="I22" s="253"/>
      <c r="K22" s="307"/>
      <c r="Q22" s="339"/>
      <c r="AE22" s="343"/>
    </row>
    <row r="23" spans="1:32" ht="20.100000000000001" customHeight="1" x14ac:dyDescent="0.25">
      <c r="B23" s="339"/>
      <c r="C23" s="384"/>
      <c r="D23" s="384"/>
      <c r="E23" s="340"/>
      <c r="F23" s="307"/>
      <c r="G23" s="385" t="e">
        <f>'Background Calculations'!T37</f>
        <v>#DIV/0!</v>
      </c>
      <c r="H23" s="385" t="e">
        <f>'Background Calculations'!T60</f>
        <v>#DIV/0!</v>
      </c>
      <c r="I23" s="253"/>
      <c r="K23" s="307"/>
      <c r="Q23" s="339"/>
      <c r="AE23" s="343"/>
    </row>
    <row r="24" spans="1:32" ht="20.100000000000001" customHeight="1" x14ac:dyDescent="0.25">
      <c r="B24" s="339"/>
      <c r="C24" s="307"/>
      <c r="D24" s="307"/>
      <c r="E24" s="340"/>
      <c r="F24" s="307"/>
      <c r="I24" s="253"/>
      <c r="K24" s="307"/>
      <c r="Q24" s="339"/>
      <c r="AE24" s="343"/>
    </row>
    <row r="25" spans="1:32" ht="20.100000000000001" customHeight="1" x14ac:dyDescent="0.25">
      <c r="B25" s="339"/>
      <c r="C25" s="307"/>
      <c r="D25" s="307"/>
      <c r="E25" s="340"/>
      <c r="F25" s="307"/>
      <c r="I25" s="253"/>
      <c r="K25" s="307"/>
      <c r="Q25" s="339"/>
      <c r="AE25" s="343"/>
    </row>
    <row r="26" spans="1:32" ht="20.100000000000001" customHeight="1" x14ac:dyDescent="0.25">
      <c r="B26" s="386"/>
      <c r="C26" s="387"/>
      <c r="D26" s="387"/>
      <c r="E26" s="388"/>
      <c r="F26" s="387"/>
      <c r="G26" s="389"/>
      <c r="H26" s="389"/>
      <c r="I26" s="390"/>
      <c r="J26" s="389"/>
      <c r="K26" s="387"/>
      <c r="L26" s="389"/>
      <c r="M26" s="389"/>
      <c r="N26" s="389"/>
      <c r="O26" s="389"/>
      <c r="P26" s="389"/>
      <c r="Q26" s="386"/>
      <c r="R26" s="389"/>
      <c r="S26" s="389"/>
      <c r="AE26" s="343"/>
    </row>
    <row r="27" spans="1:32" s="237" customFormat="1" ht="31.5" customHeight="1" x14ac:dyDescent="0.25">
      <c r="B27" s="391"/>
      <c r="C27" s="392" t="s">
        <v>630</v>
      </c>
      <c r="D27" s="392"/>
      <c r="E27" s="393"/>
      <c r="F27" s="394"/>
      <c r="G27" s="394"/>
      <c r="H27" s="394"/>
      <c r="I27" s="395"/>
      <c r="J27" s="394"/>
      <c r="K27" s="394"/>
      <c r="L27" s="394"/>
      <c r="M27" s="394"/>
      <c r="N27" s="394"/>
      <c r="O27" s="394"/>
      <c r="P27" s="394"/>
      <c r="Q27" s="396"/>
      <c r="R27" s="394"/>
      <c r="S27" s="394"/>
      <c r="T27" s="394"/>
      <c r="U27" s="394"/>
      <c r="V27" s="394"/>
      <c r="W27" s="394"/>
      <c r="X27" s="394"/>
      <c r="Y27" s="394"/>
      <c r="Z27" s="394"/>
      <c r="AA27" s="394"/>
      <c r="AB27" s="394"/>
      <c r="AC27" s="394"/>
      <c r="AD27" s="394"/>
      <c r="AE27" s="397"/>
    </row>
    <row r="28" spans="1:32" s="237" customFormat="1" ht="20.100000000000001" customHeight="1" x14ac:dyDescent="0.25">
      <c r="B28" s="398"/>
      <c r="C28" s="243"/>
      <c r="D28" s="243"/>
      <c r="E28" s="399"/>
      <c r="F28" s="243"/>
      <c r="I28" s="400"/>
      <c r="Q28" s="398"/>
      <c r="AE28" s="401"/>
    </row>
    <row r="29" spans="1:32" ht="25.5" customHeight="1" x14ac:dyDescent="0.25">
      <c r="B29" s="402"/>
      <c r="C29" s="403" t="s">
        <v>626</v>
      </c>
      <c r="D29" s="404"/>
      <c r="E29" s="405"/>
      <c r="F29" s="406"/>
      <c r="G29" s="407"/>
      <c r="H29" s="407"/>
      <c r="I29" s="408"/>
      <c r="J29" s="408"/>
      <c r="K29" s="409"/>
      <c r="L29" s="408"/>
      <c r="M29" s="408"/>
      <c r="N29" s="408"/>
      <c r="O29" s="408"/>
      <c r="P29" s="408"/>
      <c r="Q29" s="410"/>
      <c r="R29" s="408"/>
      <c r="S29" s="408"/>
      <c r="T29" s="408"/>
      <c r="U29" s="408"/>
      <c r="V29" s="408"/>
      <c r="W29" s="408"/>
      <c r="X29" s="408"/>
      <c r="Y29" s="408"/>
      <c r="Z29" s="408"/>
      <c r="AA29" s="408"/>
      <c r="AB29" s="408"/>
      <c r="AC29" s="408"/>
      <c r="AD29" s="408"/>
      <c r="AE29" s="411"/>
    </row>
    <row r="30" spans="1:32" ht="20.100000000000001" customHeight="1" x14ac:dyDescent="0.25">
      <c r="B30" s="412"/>
      <c r="C30" s="307"/>
      <c r="D30" s="307"/>
      <c r="E30" s="413"/>
      <c r="F30" s="307"/>
      <c r="I30" s="253"/>
      <c r="Q30" s="339"/>
      <c r="AE30" s="343"/>
    </row>
    <row r="31" spans="1:32" ht="20.100000000000001" customHeight="1" thickBot="1" x14ac:dyDescent="0.3">
      <c r="B31" s="706" t="s">
        <v>628</v>
      </c>
      <c r="C31" s="695"/>
      <c r="D31" s="695"/>
      <c r="E31" s="696"/>
      <c r="F31" s="354"/>
      <c r="G31" s="695" t="s">
        <v>273</v>
      </c>
      <c r="H31" s="695"/>
      <c r="I31" s="253"/>
      <c r="Q31" s="339"/>
      <c r="R31" s="357" t="s">
        <v>274</v>
      </c>
      <c r="S31" s="358" t="s">
        <v>275</v>
      </c>
      <c r="T31" s="414"/>
      <c r="AE31" s="343"/>
    </row>
    <row r="32" spans="1:32" ht="20.100000000000001" customHeight="1" thickBot="1" x14ac:dyDescent="0.3">
      <c r="B32" s="412"/>
      <c r="C32" s="690" t="str">
        <f>Scorecard!J10</f>
        <v>N/A</v>
      </c>
      <c r="D32" s="690"/>
      <c r="E32" s="413"/>
      <c r="F32" s="415"/>
      <c r="G32" s="689" t="str">
        <f>W38</f>
        <v>N/A</v>
      </c>
      <c r="H32" s="689"/>
      <c r="I32" s="253"/>
      <c r="K32" s="355"/>
      <c r="L32" s="356"/>
      <c r="M32" s="678" t="s">
        <v>273</v>
      </c>
      <c r="N32" s="679"/>
      <c r="O32" s="680"/>
      <c r="Q32" s="339"/>
      <c r="R32" s="252" t="s">
        <v>277</v>
      </c>
      <c r="S32" s="367">
        <v>1</v>
      </c>
      <c r="T32" s="414"/>
      <c r="X32" s="40" t="s">
        <v>276</v>
      </c>
      <c r="Y32" s="40" t="b">
        <f>IF(C32="Low",TRUE)</f>
        <v>0</v>
      </c>
      <c r="Z32" s="355"/>
      <c r="AA32" s="356"/>
      <c r="AB32" s="678" t="s">
        <v>273</v>
      </c>
      <c r="AC32" s="679"/>
      <c r="AD32" s="680"/>
      <c r="AE32" s="343"/>
    </row>
    <row r="33" spans="2:31" ht="20.100000000000001" customHeight="1" thickBot="1" x14ac:dyDescent="0.3">
      <c r="B33" s="412"/>
      <c r="C33" s="307"/>
      <c r="D33" s="307"/>
      <c r="E33" s="413"/>
      <c r="F33" s="307"/>
      <c r="I33" s="253"/>
      <c r="K33" s="355"/>
      <c r="L33" s="363"/>
      <c r="M33" s="364" t="s">
        <v>210</v>
      </c>
      <c r="N33" s="365" t="s">
        <v>121</v>
      </c>
      <c r="O33" s="366" t="s">
        <v>211</v>
      </c>
      <c r="Q33" s="339"/>
      <c r="R33" s="252" t="s">
        <v>280</v>
      </c>
      <c r="S33" s="367">
        <v>3</v>
      </c>
      <c r="T33" s="414"/>
      <c r="X33" s="40" t="s">
        <v>278</v>
      </c>
      <c r="Y33" s="40" t="b">
        <f>IF(C32="Medium",TRUE)</f>
        <v>0</v>
      </c>
      <c r="Z33" s="355"/>
      <c r="AA33" s="363" t="s">
        <v>279</v>
      </c>
      <c r="AB33" s="364" t="str">
        <f>IF(Y37=TRUE,"High","")</f>
        <v/>
      </c>
      <c r="AC33" s="365" t="str">
        <f>IF(Y36=TRUE,"Medium","")</f>
        <v/>
      </c>
      <c r="AD33" s="365" t="str">
        <f>IF(Y35=TRUE,"Low","")</f>
        <v/>
      </c>
      <c r="AE33" s="343"/>
    </row>
    <row r="34" spans="2:31" ht="20.100000000000001" customHeight="1" thickBot="1" x14ac:dyDescent="0.3">
      <c r="B34" s="412"/>
      <c r="C34" s="307"/>
      <c r="D34" s="307"/>
      <c r="E34" s="413"/>
      <c r="F34" s="307"/>
      <c r="I34" s="253"/>
      <c r="K34" s="370"/>
      <c r="L34" s="371" t="s">
        <v>211</v>
      </c>
      <c r="M34" s="372" t="s">
        <v>211</v>
      </c>
      <c r="N34" s="372" t="s">
        <v>121</v>
      </c>
      <c r="O34" s="372" t="s">
        <v>121</v>
      </c>
      <c r="Q34" s="339"/>
      <c r="R34" s="252" t="s">
        <v>282</v>
      </c>
      <c r="S34" s="251">
        <v>3</v>
      </c>
      <c r="T34" s="414"/>
      <c r="X34" s="40" t="s">
        <v>281</v>
      </c>
      <c r="Y34" s="40" t="b">
        <f>IF(C32="High",TRUE)</f>
        <v>0</v>
      </c>
      <c r="Z34" s="370"/>
      <c r="AA34" s="365" t="str">
        <f>IF(Y32=TRUE,"Low","")</f>
        <v/>
      </c>
      <c r="AB34" s="372" t="str">
        <f>IF(AND(Y32=TRUE,Y37=TRUE),"Low","")</f>
        <v/>
      </c>
      <c r="AC34" s="372" t="str">
        <f>IF(AND(Y32=TRUE,Y36=TRUE),"Medium","")</f>
        <v/>
      </c>
      <c r="AD34" s="372" t="str">
        <f>IF(AND(Y32=TRUE,Y35=TRUE),"Medium","")</f>
        <v/>
      </c>
      <c r="AE34" s="343"/>
    </row>
    <row r="35" spans="2:31" ht="20.100000000000001" customHeight="1" thickBot="1" x14ac:dyDescent="0.3">
      <c r="B35" s="412"/>
      <c r="C35" s="307"/>
      <c r="D35" s="307"/>
      <c r="E35" s="413"/>
      <c r="F35" s="307"/>
      <c r="I35" s="253"/>
      <c r="K35" s="375" t="s">
        <v>277</v>
      </c>
      <c r="L35" s="371" t="s">
        <v>121</v>
      </c>
      <c r="M35" s="372" t="s">
        <v>121</v>
      </c>
      <c r="N35" s="372" t="s">
        <v>121</v>
      </c>
      <c r="O35" s="374" t="s">
        <v>210</v>
      </c>
      <c r="Q35" s="339"/>
      <c r="R35" s="252"/>
      <c r="S35" s="251"/>
      <c r="X35" s="40" t="s">
        <v>283</v>
      </c>
      <c r="Y35" s="40" t="b">
        <f>IF(G32="Low",TRUE)</f>
        <v>0</v>
      </c>
      <c r="Z35" s="375" t="s">
        <v>277</v>
      </c>
      <c r="AA35" s="365" t="str">
        <f>IF(Y33=TRUE,"Medium","")</f>
        <v/>
      </c>
      <c r="AB35" s="372" t="str">
        <f>IF(AND(Y33=TRUE,Y37=TRUE),"Medium","")</f>
        <v/>
      </c>
      <c r="AC35" s="372" t="str">
        <f>IF(AND(Y33=TRUE,Y36=TRUE),"Medium","")</f>
        <v/>
      </c>
      <c r="AD35" s="372" t="str">
        <f>IF(AND(Y33=TRUE,Y35=TRUE),"High","")</f>
        <v/>
      </c>
      <c r="AE35" s="343"/>
    </row>
    <row r="36" spans="2:31" ht="20.100000000000001" customHeight="1" thickBot="1" x14ac:dyDescent="0.3">
      <c r="B36" s="412"/>
      <c r="C36" s="307"/>
      <c r="D36" s="307"/>
      <c r="E36" s="413"/>
      <c r="F36" s="307"/>
      <c r="I36" s="253"/>
      <c r="K36" s="377"/>
      <c r="L36" s="371" t="s">
        <v>210</v>
      </c>
      <c r="M36" s="372" t="s">
        <v>121</v>
      </c>
      <c r="N36" s="372" t="s">
        <v>210</v>
      </c>
      <c r="O36" s="374" t="s">
        <v>210</v>
      </c>
      <c r="Q36" s="339"/>
      <c r="R36" s="379" t="s">
        <v>285</v>
      </c>
      <c r="S36" s="380" t="s">
        <v>286</v>
      </c>
      <c r="T36" s="40" t="s">
        <v>290</v>
      </c>
      <c r="U36" s="40" t="s">
        <v>291</v>
      </c>
      <c r="X36" s="40" t="s">
        <v>284</v>
      </c>
      <c r="Y36" s="40" t="b">
        <f>IF(G32="Medium",TRUE)</f>
        <v>0</v>
      </c>
      <c r="Z36" s="377"/>
      <c r="AA36" s="364" t="str">
        <f>IF(Y34=TRUE,"High","")</f>
        <v/>
      </c>
      <c r="AB36" s="372" t="str">
        <f>IF(AND(Y34=TRUE,Y37=TRUE),"Medium","")</f>
        <v/>
      </c>
      <c r="AC36" s="372" t="str">
        <f>IF(AND(Y34=TRUE,Y36=TRUE),"High","")</f>
        <v/>
      </c>
      <c r="AD36" s="372" t="str">
        <f>IF(AND(Y34=TRUE,Y35=TRUE),"High","")</f>
        <v/>
      </c>
      <c r="AE36" s="343"/>
    </row>
    <row r="37" spans="2:31" ht="20.100000000000001" customHeight="1" x14ac:dyDescent="0.25">
      <c r="B37" s="412"/>
      <c r="C37" s="307"/>
      <c r="D37" s="307"/>
      <c r="E37" s="413"/>
      <c r="F37" s="307"/>
      <c r="I37" s="253"/>
      <c r="Q37" s="339"/>
      <c r="R37" s="252" t="s">
        <v>277</v>
      </c>
      <c r="S37" s="381" t="e">
        <f>Score_I_A</f>
        <v>#DIV/0!</v>
      </c>
      <c r="T37" s="416" t="e">
        <f>3-S37</f>
        <v>#DIV/0!</v>
      </c>
      <c r="U37" s="416"/>
      <c r="X37" s="40" t="s">
        <v>287</v>
      </c>
      <c r="Y37" s="40" t="b">
        <f>IF(G32="High",TRUE)</f>
        <v>0</v>
      </c>
      <c r="AE37" s="343"/>
    </row>
    <row r="38" spans="2:31" ht="20.100000000000001" customHeight="1" x14ac:dyDescent="0.25">
      <c r="B38" s="412"/>
      <c r="C38" s="307"/>
      <c r="D38" s="307"/>
      <c r="E38" s="413"/>
      <c r="F38" s="307"/>
      <c r="I38" s="253"/>
      <c r="K38" s="307"/>
      <c r="Q38" s="339"/>
      <c r="R38" s="252" t="s">
        <v>280</v>
      </c>
      <c r="S38" s="381" t="e">
        <f>Score_III_A</f>
        <v>#DIV/0!</v>
      </c>
      <c r="T38" s="416" t="e">
        <f>3-S38</f>
        <v>#DIV/0!</v>
      </c>
      <c r="U38" s="674" t="e">
        <f>AVERAGEIF(S38:S39,"&gt;0")</f>
        <v>#DIV/0!</v>
      </c>
      <c r="V38" s="40" t="e" cm="1">
        <f t="array" ref="V38">_xlfn.IFS(U38&lt;LtoMCutoff,"Low",AND(U38&gt;=LtoMCutoff,U38&lt;=MtoHCutoff),"Medium",U38&gt;MtoHCutoff,"High")</f>
        <v>#DIV/0!</v>
      </c>
      <c r="W38" s="40" t="str">
        <f>IF(ISERROR(U38),"N/A",V38)</f>
        <v>N/A</v>
      </c>
      <c r="AE38" s="343"/>
    </row>
    <row r="39" spans="2:31" ht="20.100000000000001" customHeight="1" x14ac:dyDescent="0.25">
      <c r="B39" s="412"/>
      <c r="C39" s="307"/>
      <c r="D39" s="307"/>
      <c r="E39" s="413"/>
      <c r="F39" s="307"/>
      <c r="I39" s="253"/>
      <c r="K39" s="307"/>
      <c r="Q39" s="339"/>
      <c r="R39" s="252" t="s">
        <v>282</v>
      </c>
      <c r="S39" s="381" t="e">
        <f>Score_II_A</f>
        <v>#DIV/0!</v>
      </c>
      <c r="T39" s="416" t="e">
        <f>3-S39</f>
        <v>#DIV/0!</v>
      </c>
      <c r="U39" s="674"/>
      <c r="AE39" s="343"/>
    </row>
    <row r="40" spans="2:31" ht="20.100000000000001" customHeight="1" x14ac:dyDescent="0.25">
      <c r="B40" s="412"/>
      <c r="E40" s="413"/>
      <c r="F40" s="307"/>
      <c r="I40" s="253"/>
      <c r="K40" s="307"/>
      <c r="Q40" s="339"/>
      <c r="AE40" s="343"/>
    </row>
    <row r="41" spans="2:31" ht="20.100000000000001" customHeight="1" x14ac:dyDescent="0.25">
      <c r="B41" s="412"/>
      <c r="C41" s="307"/>
      <c r="D41" s="307"/>
      <c r="E41" s="413"/>
      <c r="F41" s="307"/>
      <c r="I41" s="253"/>
      <c r="K41" s="307"/>
      <c r="Q41" s="339"/>
      <c r="AE41" s="343"/>
    </row>
    <row r="42" spans="2:31" ht="20.100000000000001" customHeight="1" x14ac:dyDescent="0.25">
      <c r="B42" s="412"/>
      <c r="C42" s="307"/>
      <c r="D42" s="307"/>
      <c r="E42" s="413"/>
      <c r="F42" s="307"/>
      <c r="G42" s="383" t="s">
        <v>288</v>
      </c>
      <c r="H42" s="383" t="s">
        <v>289</v>
      </c>
      <c r="I42" s="253"/>
      <c r="K42" s="307"/>
      <c r="Q42" s="339"/>
      <c r="AE42" s="343"/>
    </row>
    <row r="43" spans="2:31" ht="20.100000000000001" customHeight="1" x14ac:dyDescent="0.25">
      <c r="B43" s="412"/>
      <c r="C43" s="383"/>
      <c r="D43" s="383"/>
      <c r="E43" s="413"/>
      <c r="F43" s="307"/>
      <c r="G43" s="385" t="str">
        <f>Scorecard!J32</f>
        <v>N/A</v>
      </c>
      <c r="H43" s="385" t="str">
        <f>Scorecard!J61</f>
        <v>N/A</v>
      </c>
      <c r="I43" s="253"/>
      <c r="K43" s="307"/>
      <c r="Q43" s="339"/>
      <c r="AE43" s="343"/>
    </row>
    <row r="44" spans="2:31" ht="20.100000000000001" customHeight="1" x14ac:dyDescent="0.25">
      <c r="B44" s="412"/>
      <c r="C44" s="307"/>
      <c r="D44" s="307"/>
      <c r="E44" s="413"/>
      <c r="F44" s="307"/>
      <c r="I44" s="253"/>
      <c r="K44" s="307"/>
      <c r="Q44" s="339"/>
      <c r="AE44" s="343"/>
    </row>
    <row r="45" spans="2:31" ht="20.100000000000001" customHeight="1" x14ac:dyDescent="0.25">
      <c r="B45" s="412"/>
      <c r="E45" s="253"/>
      <c r="I45" s="253"/>
      <c r="K45" s="307"/>
      <c r="Q45" s="339"/>
      <c r="AE45" s="343"/>
    </row>
    <row r="46" spans="2:31" ht="20.100000000000001" customHeight="1" x14ac:dyDescent="0.25">
      <c r="B46" s="417"/>
      <c r="C46" s="418"/>
      <c r="D46" s="418"/>
      <c r="E46" s="419"/>
      <c r="F46" s="418"/>
      <c r="G46" s="418"/>
      <c r="H46" s="418"/>
      <c r="I46" s="419"/>
      <c r="J46" s="418"/>
      <c r="K46" s="418"/>
      <c r="L46" s="418"/>
      <c r="M46" s="418"/>
      <c r="N46" s="418"/>
      <c r="O46" s="418"/>
      <c r="P46" s="418"/>
      <c r="Q46" s="420"/>
      <c r="R46" s="418"/>
      <c r="S46" s="418"/>
      <c r="T46" s="418"/>
      <c r="U46" s="418"/>
      <c r="V46" s="418"/>
      <c r="W46" s="418"/>
      <c r="X46" s="418"/>
      <c r="Y46" s="418"/>
      <c r="Z46" s="418"/>
      <c r="AA46" s="418"/>
      <c r="AB46" s="418"/>
      <c r="AC46" s="418"/>
      <c r="AD46" s="418"/>
      <c r="AE46" s="421"/>
    </row>
    <row r="47" spans="2:31" ht="25.5" customHeight="1" x14ac:dyDescent="0.25">
      <c r="B47" s="402"/>
      <c r="C47" s="403" t="s">
        <v>292</v>
      </c>
      <c r="D47" s="404"/>
      <c r="E47" s="405"/>
      <c r="F47" s="406"/>
      <c r="G47" s="407"/>
      <c r="H47" s="407"/>
      <c r="I47" s="408"/>
      <c r="J47" s="408"/>
      <c r="K47" s="409"/>
      <c r="L47" s="408"/>
      <c r="M47" s="408"/>
      <c r="N47" s="408"/>
      <c r="O47" s="408"/>
      <c r="P47" s="408"/>
      <c r="Q47" s="410"/>
      <c r="R47" s="408"/>
      <c r="S47" s="408"/>
      <c r="T47" s="408"/>
      <c r="U47" s="408"/>
      <c r="V47" s="408"/>
      <c r="W47" s="408"/>
      <c r="X47" s="408"/>
      <c r="Y47" s="408"/>
      <c r="Z47" s="408"/>
      <c r="AA47" s="408"/>
      <c r="AB47" s="408"/>
      <c r="AC47" s="408"/>
      <c r="AD47" s="408"/>
      <c r="AE47" s="411"/>
    </row>
    <row r="48" spans="2:31" ht="20.100000000000001" customHeight="1" x14ac:dyDescent="0.25">
      <c r="B48" s="412"/>
      <c r="C48" s="307"/>
      <c r="D48" s="307"/>
      <c r="E48" s="413"/>
      <c r="F48" s="307"/>
      <c r="I48" s="253"/>
      <c r="K48" s="307"/>
      <c r="Q48" s="339"/>
      <c r="AE48" s="343"/>
    </row>
    <row r="49" spans="2:31" ht="20.100000000000001" customHeight="1" thickBot="1" x14ac:dyDescent="0.3">
      <c r="B49" s="706" t="s">
        <v>628</v>
      </c>
      <c r="C49" s="695"/>
      <c r="D49" s="695"/>
      <c r="E49" s="696"/>
      <c r="F49" s="354"/>
      <c r="G49" s="695" t="s">
        <v>273</v>
      </c>
      <c r="H49" s="695"/>
      <c r="I49" s="253"/>
      <c r="Q49" s="339"/>
      <c r="R49" s="357" t="s">
        <v>274</v>
      </c>
      <c r="S49" s="358" t="s">
        <v>275</v>
      </c>
      <c r="T49" s="414"/>
      <c r="AE49" s="343"/>
    </row>
    <row r="50" spans="2:31" ht="20.100000000000001" customHeight="1" thickBot="1" x14ac:dyDescent="0.3">
      <c r="B50" s="412"/>
      <c r="C50" s="690" t="str">
        <f>Scorecard!J13</f>
        <v>N/A</v>
      </c>
      <c r="D50" s="690"/>
      <c r="E50" s="253"/>
      <c r="G50" s="689" t="str">
        <f>W56</f>
        <v>N/A</v>
      </c>
      <c r="H50" s="689"/>
      <c r="I50" s="253"/>
      <c r="K50" s="355"/>
      <c r="L50" s="356"/>
      <c r="M50" s="678" t="s">
        <v>273</v>
      </c>
      <c r="N50" s="679"/>
      <c r="O50" s="680"/>
      <c r="Q50" s="339"/>
      <c r="R50" s="252" t="s">
        <v>277</v>
      </c>
      <c r="S50" s="367">
        <v>1</v>
      </c>
      <c r="T50" s="414"/>
      <c r="X50" s="40" t="s">
        <v>276</v>
      </c>
      <c r="Y50" s="40" t="b">
        <f>IF(C50="Low",TRUE)</f>
        <v>0</v>
      </c>
      <c r="Z50" s="355"/>
      <c r="AA50" s="356"/>
      <c r="AB50" s="678" t="s">
        <v>273</v>
      </c>
      <c r="AC50" s="679"/>
      <c r="AD50" s="680"/>
      <c r="AE50" s="343"/>
    </row>
    <row r="51" spans="2:31" ht="20.100000000000001" customHeight="1" thickBot="1" x14ac:dyDescent="0.3">
      <c r="B51" s="412"/>
      <c r="E51" s="253"/>
      <c r="I51" s="253"/>
      <c r="K51" s="355"/>
      <c r="L51" s="363"/>
      <c r="M51" s="364" t="s">
        <v>210</v>
      </c>
      <c r="N51" s="365" t="s">
        <v>121</v>
      </c>
      <c r="O51" s="366" t="s">
        <v>211</v>
      </c>
      <c r="Q51" s="339"/>
      <c r="R51" s="252" t="s">
        <v>280</v>
      </c>
      <c r="S51" s="367">
        <v>3</v>
      </c>
      <c r="T51" s="414"/>
      <c r="X51" s="40" t="s">
        <v>278</v>
      </c>
      <c r="Y51" s="40" t="b">
        <f>IF(C50="Medium",TRUE)</f>
        <v>0</v>
      </c>
      <c r="Z51" s="355"/>
      <c r="AA51" s="363" t="s">
        <v>279</v>
      </c>
      <c r="AB51" s="364" t="str">
        <f>IF(Y55=TRUE,"High","")</f>
        <v/>
      </c>
      <c r="AC51" s="365" t="str">
        <f>IF(Y54=TRUE,"Medium","")</f>
        <v/>
      </c>
      <c r="AD51" s="365" t="str">
        <f>IF(Y53=TRUE,"Low","")</f>
        <v/>
      </c>
      <c r="AE51" s="343"/>
    </row>
    <row r="52" spans="2:31" ht="20.100000000000001" customHeight="1" thickBot="1" x14ac:dyDescent="0.3">
      <c r="B52" s="412"/>
      <c r="E52" s="253"/>
      <c r="I52" s="253"/>
      <c r="K52" s="370"/>
      <c r="L52" s="371" t="s">
        <v>211</v>
      </c>
      <c r="M52" s="372" t="s">
        <v>211</v>
      </c>
      <c r="N52" s="372" t="s">
        <v>121</v>
      </c>
      <c r="O52" s="372" t="s">
        <v>121</v>
      </c>
      <c r="Q52" s="339"/>
      <c r="R52" s="252" t="s">
        <v>282</v>
      </c>
      <c r="S52" s="251">
        <v>3</v>
      </c>
      <c r="T52" s="414"/>
      <c r="X52" s="40" t="s">
        <v>281</v>
      </c>
      <c r="Y52" s="40" t="b">
        <f>IF(C50="High",TRUE)</f>
        <v>0</v>
      </c>
      <c r="Z52" s="370"/>
      <c r="AA52" s="365" t="str">
        <f>IF(Y50=TRUE,"Low","")</f>
        <v/>
      </c>
      <c r="AB52" s="372" t="str">
        <f>IF(AND(Y50=TRUE,Y55=TRUE),"Low","")</f>
        <v/>
      </c>
      <c r="AC52" s="372" t="str">
        <f>IF(AND(Y50=TRUE,Y54=TRUE),"Medium","")</f>
        <v/>
      </c>
      <c r="AD52" s="372" t="str">
        <f>IF(AND(Y50=TRUE,Y53=TRUE),"Medium","")</f>
        <v/>
      </c>
      <c r="AE52" s="343"/>
    </row>
    <row r="53" spans="2:31" ht="20.100000000000001" customHeight="1" thickBot="1" x14ac:dyDescent="0.3">
      <c r="B53" s="412"/>
      <c r="E53" s="253"/>
      <c r="I53" s="253"/>
      <c r="K53" s="375" t="s">
        <v>277</v>
      </c>
      <c r="L53" s="371" t="s">
        <v>121</v>
      </c>
      <c r="M53" s="372" t="s">
        <v>121</v>
      </c>
      <c r="N53" s="372" t="s">
        <v>121</v>
      </c>
      <c r="O53" s="374" t="s">
        <v>210</v>
      </c>
      <c r="Q53" s="339"/>
      <c r="R53" s="252"/>
      <c r="S53" s="251"/>
      <c r="X53" s="40" t="s">
        <v>283</v>
      </c>
      <c r="Y53" s="40" t="b">
        <f>IF(G50="Low",TRUE)</f>
        <v>0</v>
      </c>
      <c r="Z53" s="375" t="s">
        <v>277</v>
      </c>
      <c r="AA53" s="365" t="str">
        <f>IF(Y51=TRUE,"Medium","")</f>
        <v/>
      </c>
      <c r="AB53" s="372" t="str">
        <f>IF(AND(Y51=TRUE,Y55=TRUE),"Medium","")</f>
        <v/>
      </c>
      <c r="AC53" s="372" t="str">
        <f>IF(AND(Y51=TRUE,Y54=TRUE),"Medium","")</f>
        <v/>
      </c>
      <c r="AD53" s="372" t="str">
        <f>IF(AND(Y51=TRUE,Y53=TRUE),"High","")</f>
        <v/>
      </c>
      <c r="AE53" s="343"/>
    </row>
    <row r="54" spans="2:31" ht="20.100000000000001" customHeight="1" thickBot="1" x14ac:dyDescent="0.3">
      <c r="B54" s="412"/>
      <c r="E54" s="253"/>
      <c r="I54" s="253"/>
      <c r="K54" s="377"/>
      <c r="L54" s="371" t="s">
        <v>210</v>
      </c>
      <c r="M54" s="372" t="s">
        <v>121</v>
      </c>
      <c r="N54" s="372" t="s">
        <v>210</v>
      </c>
      <c r="O54" s="374" t="s">
        <v>210</v>
      </c>
      <c r="Q54" s="339"/>
      <c r="R54" s="379" t="s">
        <v>285</v>
      </c>
      <c r="S54" s="380" t="s">
        <v>286</v>
      </c>
      <c r="T54" s="40" t="s">
        <v>290</v>
      </c>
      <c r="U54" s="40" t="s">
        <v>291</v>
      </c>
      <c r="X54" s="40" t="s">
        <v>284</v>
      </c>
      <c r="Y54" s="40" t="b">
        <f>IF(G50="Medium",TRUE)</f>
        <v>0</v>
      </c>
      <c r="Z54" s="377"/>
      <c r="AA54" s="364" t="str">
        <f>IF(Y52=TRUE,"High","")</f>
        <v/>
      </c>
      <c r="AB54" s="372" t="str">
        <f>IF(AND(Y52=TRUE,Y55=TRUE),"Medium","")</f>
        <v/>
      </c>
      <c r="AC54" s="372" t="str">
        <f>IF(AND(Y52=TRUE,Y54=TRUE),"High","")</f>
        <v/>
      </c>
      <c r="AD54" s="372" t="str">
        <f>IF(AND(Y52=TRUE,Y53=TRUE),"High","")</f>
        <v/>
      </c>
      <c r="AE54" s="343"/>
    </row>
    <row r="55" spans="2:31" ht="20.100000000000001" customHeight="1" x14ac:dyDescent="0.25">
      <c r="B55" s="412"/>
      <c r="E55" s="253"/>
      <c r="I55" s="253"/>
      <c r="Q55" s="339"/>
      <c r="R55" s="252" t="s">
        <v>277</v>
      </c>
      <c r="S55" s="381" t="e">
        <f>SCORE_I_B</f>
        <v>#DIV/0!</v>
      </c>
      <c r="T55" s="416" t="e">
        <f>3-S55</f>
        <v>#DIV/0!</v>
      </c>
      <c r="U55" s="416"/>
      <c r="X55" s="40" t="s">
        <v>287</v>
      </c>
      <c r="Y55" s="40" t="b">
        <f>IF(G50="High",TRUE)</f>
        <v>0</v>
      </c>
      <c r="AE55" s="343"/>
    </row>
    <row r="56" spans="2:31" ht="20.100000000000001" customHeight="1" x14ac:dyDescent="0.25">
      <c r="B56" s="412"/>
      <c r="E56" s="253"/>
      <c r="I56" s="253"/>
      <c r="Q56" s="339"/>
      <c r="R56" s="252" t="s">
        <v>280</v>
      </c>
      <c r="S56" s="381" t="e">
        <f>Score_III_B</f>
        <v>#DIV/0!</v>
      </c>
      <c r="T56" s="416" t="e">
        <f>3-S56</f>
        <v>#DIV/0!</v>
      </c>
      <c r="U56" s="674" t="e">
        <f>AVERAGEIF(S56:S57,"&gt;0")</f>
        <v>#DIV/0!</v>
      </c>
      <c r="V56" s="40" t="e" cm="1">
        <f t="array" ref="V56">_xlfn.IFS(U56&lt;LtoMCutoff,"Low",AND(U56&gt;=LtoMCutoff,U56&lt;=MtoHCutoff),"Medium",U56&gt;MtoHCutoff,"High")</f>
        <v>#DIV/0!</v>
      </c>
      <c r="W56" s="40" t="str">
        <f>IF(ISERROR(U56),"N/A",V56)</f>
        <v>N/A</v>
      </c>
      <c r="AE56" s="343"/>
    </row>
    <row r="57" spans="2:31" ht="20.100000000000001" customHeight="1" x14ac:dyDescent="0.25">
      <c r="B57" s="412"/>
      <c r="E57" s="253"/>
      <c r="I57" s="253"/>
      <c r="Q57" s="339"/>
      <c r="R57" s="252" t="s">
        <v>282</v>
      </c>
      <c r="S57" s="381" t="e">
        <f>Score_II_B</f>
        <v>#DIV/0!</v>
      </c>
      <c r="T57" s="416" t="e">
        <f>3-S57</f>
        <v>#DIV/0!</v>
      </c>
      <c r="U57" s="674"/>
      <c r="AE57" s="343"/>
    </row>
    <row r="58" spans="2:31" ht="20.100000000000001" customHeight="1" x14ac:dyDescent="0.25">
      <c r="B58" s="412"/>
      <c r="E58" s="253"/>
      <c r="I58" s="253"/>
      <c r="Q58" s="339"/>
      <c r="AE58" s="343"/>
    </row>
    <row r="59" spans="2:31" ht="20.100000000000001" customHeight="1" x14ac:dyDescent="0.25">
      <c r="B59" s="412"/>
      <c r="E59" s="253"/>
      <c r="I59" s="253"/>
      <c r="Q59" s="339"/>
      <c r="AE59" s="343"/>
    </row>
    <row r="60" spans="2:31" ht="20.100000000000001" customHeight="1" x14ac:dyDescent="0.25">
      <c r="B60" s="412"/>
      <c r="E60" s="253"/>
      <c r="G60" s="383" t="s">
        <v>288</v>
      </c>
      <c r="H60" s="383" t="s">
        <v>289</v>
      </c>
      <c r="I60" s="253"/>
      <c r="Q60" s="339"/>
      <c r="AE60" s="343"/>
    </row>
    <row r="61" spans="2:31" ht="20.100000000000001" customHeight="1" x14ac:dyDescent="0.25">
      <c r="B61" s="412"/>
      <c r="E61" s="253"/>
      <c r="G61" s="385" t="str">
        <f>Scorecard!J45</f>
        <v>N/A</v>
      </c>
      <c r="H61" s="385" t="str">
        <f>Scorecard!J85</f>
        <v>N/A</v>
      </c>
      <c r="I61" s="253"/>
      <c r="Q61" s="339"/>
      <c r="AE61" s="343"/>
    </row>
    <row r="62" spans="2:31" ht="20.100000000000001" customHeight="1" x14ac:dyDescent="0.25">
      <c r="B62" s="412"/>
      <c r="C62" s="383"/>
      <c r="D62" s="383"/>
      <c r="E62" s="253"/>
      <c r="I62" s="253"/>
      <c r="Q62" s="339"/>
      <c r="AE62" s="343"/>
    </row>
    <row r="63" spans="2:31" ht="20.100000000000001" customHeight="1" x14ac:dyDescent="0.25">
      <c r="B63" s="412"/>
      <c r="E63" s="253"/>
      <c r="I63" s="253"/>
      <c r="Q63" s="339"/>
      <c r="AE63" s="343"/>
    </row>
    <row r="64" spans="2:31" ht="20.100000000000001" customHeight="1" x14ac:dyDescent="0.25">
      <c r="B64" s="417"/>
      <c r="C64" s="418"/>
      <c r="D64" s="418"/>
      <c r="E64" s="419"/>
      <c r="F64" s="418"/>
      <c r="G64" s="418"/>
      <c r="H64" s="418"/>
      <c r="I64" s="419"/>
      <c r="J64" s="418"/>
      <c r="K64" s="418"/>
      <c r="L64" s="418"/>
      <c r="M64" s="418"/>
      <c r="N64" s="418"/>
      <c r="O64" s="418"/>
      <c r="P64" s="418"/>
      <c r="Q64" s="420"/>
      <c r="R64" s="418"/>
      <c r="S64" s="418"/>
      <c r="T64" s="418"/>
      <c r="U64" s="418"/>
      <c r="V64" s="418"/>
      <c r="W64" s="418"/>
      <c r="X64" s="418"/>
      <c r="Y64" s="418"/>
      <c r="Z64" s="418"/>
      <c r="AA64" s="418"/>
      <c r="AB64" s="418"/>
      <c r="AC64" s="418"/>
      <c r="AD64" s="418"/>
      <c r="AE64" s="421"/>
    </row>
    <row r="65" spans="2:31" ht="25.5" customHeight="1" x14ac:dyDescent="0.25">
      <c r="B65" s="402"/>
      <c r="C65" s="403" t="s">
        <v>293</v>
      </c>
      <c r="D65" s="404"/>
      <c r="E65" s="405"/>
      <c r="F65" s="406"/>
      <c r="G65" s="407"/>
      <c r="H65" s="407"/>
      <c r="I65" s="408"/>
      <c r="J65" s="408"/>
      <c r="K65" s="409"/>
      <c r="L65" s="408"/>
      <c r="M65" s="408"/>
      <c r="N65" s="408"/>
      <c r="O65" s="408"/>
      <c r="P65" s="408"/>
      <c r="Q65" s="410"/>
      <c r="R65" s="408"/>
      <c r="S65" s="408"/>
      <c r="T65" s="408"/>
      <c r="U65" s="408"/>
      <c r="V65" s="408"/>
      <c r="W65" s="408"/>
      <c r="X65" s="408"/>
      <c r="Y65" s="408"/>
      <c r="Z65" s="408"/>
      <c r="AA65" s="408"/>
      <c r="AB65" s="408"/>
      <c r="AC65" s="408"/>
      <c r="AD65" s="408"/>
      <c r="AE65" s="411"/>
    </row>
    <row r="66" spans="2:31" ht="20.100000000000001" customHeight="1" x14ac:dyDescent="0.25">
      <c r="B66" s="412"/>
      <c r="C66" s="307"/>
      <c r="D66" s="307"/>
      <c r="E66" s="413"/>
      <c r="F66" s="307"/>
      <c r="I66" s="253"/>
      <c r="K66" s="307"/>
      <c r="Q66" s="339"/>
      <c r="AE66" s="343"/>
    </row>
    <row r="67" spans="2:31" ht="20.100000000000001" customHeight="1" thickBot="1" x14ac:dyDescent="0.3">
      <c r="B67" s="706" t="s">
        <v>628</v>
      </c>
      <c r="C67" s="695"/>
      <c r="D67" s="695"/>
      <c r="E67" s="696"/>
      <c r="F67" s="354"/>
      <c r="G67" s="695" t="s">
        <v>273</v>
      </c>
      <c r="H67" s="695"/>
      <c r="I67" s="253"/>
      <c r="Q67" s="339"/>
      <c r="R67" s="357" t="s">
        <v>274</v>
      </c>
      <c r="S67" s="358" t="s">
        <v>275</v>
      </c>
      <c r="T67" s="414"/>
      <c r="AE67" s="343"/>
    </row>
    <row r="68" spans="2:31" ht="20.100000000000001" customHeight="1" thickBot="1" x14ac:dyDescent="0.3">
      <c r="B68" s="412"/>
      <c r="C68" s="690" t="str">
        <f>Scorecard!J18</f>
        <v>N/A</v>
      </c>
      <c r="D68" s="690"/>
      <c r="E68" s="253"/>
      <c r="G68" s="689" t="str">
        <f>W74</f>
        <v>N/A</v>
      </c>
      <c r="H68" s="689"/>
      <c r="I68" s="253"/>
      <c r="K68" s="355"/>
      <c r="L68" s="356"/>
      <c r="M68" s="678" t="s">
        <v>273</v>
      </c>
      <c r="N68" s="679"/>
      <c r="O68" s="680"/>
      <c r="Q68" s="339"/>
      <c r="R68" s="252" t="s">
        <v>277</v>
      </c>
      <c r="S68" s="367">
        <v>1</v>
      </c>
      <c r="T68" s="414"/>
      <c r="X68" s="40" t="s">
        <v>276</v>
      </c>
      <c r="Y68" s="40" t="b">
        <f>IF(C68="Low",TRUE)</f>
        <v>0</v>
      </c>
      <c r="Z68" s="355"/>
      <c r="AA68" s="356"/>
      <c r="AB68" s="678" t="s">
        <v>273</v>
      </c>
      <c r="AC68" s="679"/>
      <c r="AD68" s="680"/>
      <c r="AE68" s="343"/>
    </row>
    <row r="69" spans="2:31" ht="20.100000000000001" customHeight="1" thickBot="1" x14ac:dyDescent="0.3">
      <c r="B69" s="412"/>
      <c r="E69" s="253"/>
      <c r="I69" s="253"/>
      <c r="K69" s="355"/>
      <c r="L69" s="363"/>
      <c r="M69" s="364" t="s">
        <v>210</v>
      </c>
      <c r="N69" s="365" t="s">
        <v>121</v>
      </c>
      <c r="O69" s="366" t="s">
        <v>211</v>
      </c>
      <c r="Q69" s="339"/>
      <c r="R69" s="252" t="s">
        <v>280</v>
      </c>
      <c r="S69" s="367">
        <v>3</v>
      </c>
      <c r="T69" s="414"/>
      <c r="X69" s="40" t="s">
        <v>278</v>
      </c>
      <c r="Y69" s="40" t="b">
        <f>IF(C68="Medium",TRUE)</f>
        <v>0</v>
      </c>
      <c r="Z69" s="355"/>
      <c r="AA69" s="363" t="s">
        <v>279</v>
      </c>
      <c r="AB69" s="364" t="str">
        <f>IF(Y73=TRUE,"High","")</f>
        <v/>
      </c>
      <c r="AC69" s="365" t="str">
        <f>IF(Y72=TRUE,"Medium","")</f>
        <v/>
      </c>
      <c r="AD69" s="365" t="str">
        <f>IF(Y71=TRUE,"Low","")</f>
        <v/>
      </c>
      <c r="AE69" s="343"/>
    </row>
    <row r="70" spans="2:31" ht="20.100000000000001" customHeight="1" thickBot="1" x14ac:dyDescent="0.3">
      <c r="B70" s="412"/>
      <c r="E70" s="253"/>
      <c r="I70" s="253"/>
      <c r="K70" s="370"/>
      <c r="L70" s="371" t="s">
        <v>211</v>
      </c>
      <c r="M70" s="372" t="s">
        <v>211</v>
      </c>
      <c r="N70" s="372" t="s">
        <v>121</v>
      </c>
      <c r="O70" s="372" t="s">
        <v>121</v>
      </c>
      <c r="Q70" s="339"/>
      <c r="R70" s="252" t="s">
        <v>282</v>
      </c>
      <c r="S70" s="251">
        <v>3</v>
      </c>
      <c r="T70" s="414"/>
      <c r="X70" s="40" t="s">
        <v>281</v>
      </c>
      <c r="Y70" s="40" t="b">
        <f>IF(C68="High",TRUE)</f>
        <v>0</v>
      </c>
      <c r="Z70" s="370"/>
      <c r="AA70" s="365" t="str">
        <f>IF(Y68=TRUE,"Low","")</f>
        <v/>
      </c>
      <c r="AB70" s="372" t="str">
        <f>IF(AND(Y68=TRUE,Y73=TRUE),"Low","")</f>
        <v/>
      </c>
      <c r="AC70" s="372" t="str">
        <f>IF(AND(Y68=TRUE,Y72=TRUE),"Medium","")</f>
        <v/>
      </c>
      <c r="AD70" s="372" t="str">
        <f>IF(AND(Y68=TRUE,Y71=TRUE),"Medium","")</f>
        <v/>
      </c>
      <c r="AE70" s="343"/>
    </row>
    <row r="71" spans="2:31" ht="20.100000000000001" customHeight="1" thickBot="1" x14ac:dyDescent="0.3">
      <c r="B71" s="412"/>
      <c r="E71" s="253"/>
      <c r="I71" s="253"/>
      <c r="K71" s="375" t="s">
        <v>277</v>
      </c>
      <c r="L71" s="371" t="s">
        <v>121</v>
      </c>
      <c r="M71" s="372" t="s">
        <v>121</v>
      </c>
      <c r="N71" s="372" t="s">
        <v>121</v>
      </c>
      <c r="O71" s="374" t="s">
        <v>210</v>
      </c>
      <c r="Q71" s="339"/>
      <c r="R71" s="252"/>
      <c r="S71" s="251"/>
      <c r="X71" s="40" t="s">
        <v>283</v>
      </c>
      <c r="Y71" s="40" t="b">
        <f>IF(G68="Low",TRUE)</f>
        <v>0</v>
      </c>
      <c r="Z71" s="375" t="s">
        <v>277</v>
      </c>
      <c r="AA71" s="365" t="str">
        <f>IF(Y69=TRUE,"Medium","")</f>
        <v/>
      </c>
      <c r="AB71" s="372" t="str">
        <f>IF(AND(Y69=TRUE,Y73=TRUE),"Medium","")</f>
        <v/>
      </c>
      <c r="AC71" s="372" t="str">
        <f>IF(AND(Y69=TRUE,Y72=TRUE),"Medium","")</f>
        <v/>
      </c>
      <c r="AD71" s="372" t="str">
        <f>IF(AND(Y69=TRUE,Y71=TRUE),"High","")</f>
        <v/>
      </c>
      <c r="AE71" s="343"/>
    </row>
    <row r="72" spans="2:31" ht="20.100000000000001" customHeight="1" thickBot="1" x14ac:dyDescent="0.3">
      <c r="B72" s="412"/>
      <c r="E72" s="253"/>
      <c r="I72" s="253"/>
      <c r="K72" s="377"/>
      <c r="L72" s="371" t="s">
        <v>210</v>
      </c>
      <c r="M72" s="372" t="s">
        <v>121</v>
      </c>
      <c r="N72" s="372" t="s">
        <v>210</v>
      </c>
      <c r="O72" s="374" t="s">
        <v>210</v>
      </c>
      <c r="Q72" s="339"/>
      <c r="R72" s="379" t="s">
        <v>285</v>
      </c>
      <c r="S72" s="380" t="s">
        <v>286</v>
      </c>
      <c r="T72" s="40" t="s">
        <v>290</v>
      </c>
      <c r="U72" s="40" t="s">
        <v>291</v>
      </c>
      <c r="X72" s="40" t="s">
        <v>284</v>
      </c>
      <c r="Y72" s="40" t="b">
        <f>IF(G68="Medium",TRUE)</f>
        <v>0</v>
      </c>
      <c r="Z72" s="377"/>
      <c r="AA72" s="364" t="str">
        <f>IF(Y70=TRUE,"High","")</f>
        <v/>
      </c>
      <c r="AB72" s="372" t="str">
        <f>IF(AND(Y70=TRUE,Y73=TRUE),"Medium","")</f>
        <v/>
      </c>
      <c r="AC72" s="372" t="str">
        <f>IF(AND(Y70=TRUE,Y72=TRUE),"High","")</f>
        <v/>
      </c>
      <c r="AD72" s="372" t="str">
        <f>IF(AND(Y70=TRUE,Y71=TRUE),"High","")</f>
        <v/>
      </c>
      <c r="AE72" s="343"/>
    </row>
    <row r="73" spans="2:31" ht="20.100000000000001" customHeight="1" x14ac:dyDescent="0.25">
      <c r="B73" s="412"/>
      <c r="E73" s="253"/>
      <c r="I73" s="253"/>
      <c r="Q73" s="339"/>
      <c r="R73" s="252" t="s">
        <v>277</v>
      </c>
      <c r="S73" s="381" t="e">
        <f>SCORE_I_C</f>
        <v>#DIV/0!</v>
      </c>
      <c r="T73" s="416" t="e">
        <f>3-S73</f>
        <v>#DIV/0!</v>
      </c>
      <c r="U73" s="416"/>
      <c r="X73" s="40" t="s">
        <v>287</v>
      </c>
      <c r="Y73" s="40" t="b">
        <f>IF(G68="High",TRUE)</f>
        <v>0</v>
      </c>
      <c r="AE73" s="343"/>
    </row>
    <row r="74" spans="2:31" ht="20.100000000000001" customHeight="1" x14ac:dyDescent="0.25">
      <c r="B74" s="412"/>
      <c r="E74" s="253"/>
      <c r="I74" s="253"/>
      <c r="Q74" s="339"/>
      <c r="R74" s="252" t="s">
        <v>280</v>
      </c>
      <c r="S74" s="381" t="e">
        <f>Score_III_C</f>
        <v>#DIV/0!</v>
      </c>
      <c r="T74" s="416" t="e">
        <f>3-S74</f>
        <v>#DIV/0!</v>
      </c>
      <c r="U74" s="674" t="e">
        <f>AVERAGEIF(S74:S75,"&gt;0")</f>
        <v>#DIV/0!</v>
      </c>
      <c r="V74" s="40" t="e" cm="1">
        <f t="array" ref="V74">_xlfn.IFS(U74&lt;LtoMCutoff,"Low",AND(U74&gt;=LtoMCutoff,U74&lt;=MtoHCutoff),"Medium",U74&gt;MtoHCutoff,"High")</f>
        <v>#DIV/0!</v>
      </c>
      <c r="W74" s="40" t="str">
        <f>IF(ISERROR(U74),"N/A",V74)</f>
        <v>N/A</v>
      </c>
      <c r="AE74" s="343"/>
    </row>
    <row r="75" spans="2:31" ht="20.100000000000001" customHeight="1" x14ac:dyDescent="0.25">
      <c r="B75" s="412"/>
      <c r="E75" s="253"/>
      <c r="I75" s="253"/>
      <c r="Q75" s="339"/>
      <c r="R75" s="252" t="s">
        <v>282</v>
      </c>
      <c r="S75" s="381" t="e">
        <f>Score_II_C</f>
        <v>#DIV/0!</v>
      </c>
      <c r="T75" s="416" t="e">
        <f>3-S75</f>
        <v>#DIV/0!</v>
      </c>
      <c r="U75" s="674"/>
      <c r="AE75" s="343"/>
    </row>
    <row r="76" spans="2:31" ht="20.100000000000001" customHeight="1" x14ac:dyDescent="0.25">
      <c r="B76" s="412"/>
      <c r="E76" s="253"/>
      <c r="I76" s="253"/>
      <c r="Q76" s="339"/>
      <c r="AE76" s="343"/>
    </row>
    <row r="77" spans="2:31" ht="20.100000000000001" customHeight="1" x14ac:dyDescent="0.25">
      <c r="B77" s="412"/>
      <c r="E77" s="253"/>
      <c r="I77" s="253"/>
      <c r="Q77" s="339"/>
      <c r="AE77" s="343"/>
    </row>
    <row r="78" spans="2:31" ht="20.100000000000001" customHeight="1" x14ac:dyDescent="0.25">
      <c r="B78" s="412"/>
      <c r="E78" s="253"/>
      <c r="G78" s="383" t="s">
        <v>288</v>
      </c>
      <c r="H78" s="383" t="s">
        <v>289</v>
      </c>
      <c r="I78" s="253"/>
      <c r="Q78" s="339"/>
      <c r="AE78" s="343"/>
    </row>
    <row r="79" spans="2:31" ht="20.100000000000001" customHeight="1" x14ac:dyDescent="0.25">
      <c r="B79" s="412"/>
      <c r="E79" s="253"/>
      <c r="G79" s="385" t="str">
        <f>Scorecard!J49</f>
        <v>N/A</v>
      </c>
      <c r="H79" s="385" t="str">
        <f>Scorecard!J90</f>
        <v>N/A</v>
      </c>
      <c r="I79" s="253"/>
      <c r="Q79" s="339"/>
      <c r="AE79" s="343"/>
    </row>
    <row r="80" spans="2:31" ht="20.100000000000001" customHeight="1" x14ac:dyDescent="0.25">
      <c r="B80" s="412"/>
      <c r="C80" s="383"/>
      <c r="D80" s="383"/>
      <c r="E80" s="253"/>
      <c r="I80" s="253"/>
      <c r="Q80" s="339"/>
      <c r="AE80" s="343"/>
    </row>
    <row r="81" spans="2:31" ht="20.100000000000001" customHeight="1" x14ac:dyDescent="0.25">
      <c r="B81" s="412"/>
      <c r="E81" s="253"/>
      <c r="I81" s="253"/>
      <c r="Q81" s="339"/>
      <c r="AE81" s="343"/>
    </row>
    <row r="82" spans="2:31" ht="20.100000000000001" customHeight="1" x14ac:dyDescent="0.25">
      <c r="B82" s="417"/>
      <c r="C82" s="418"/>
      <c r="D82" s="418"/>
      <c r="E82" s="419"/>
      <c r="F82" s="418"/>
      <c r="G82" s="418"/>
      <c r="H82" s="418"/>
      <c r="I82" s="419"/>
      <c r="J82" s="418"/>
      <c r="K82" s="418"/>
      <c r="L82" s="418"/>
      <c r="M82" s="418"/>
      <c r="N82" s="418"/>
      <c r="O82" s="418"/>
      <c r="P82" s="418"/>
      <c r="Q82" s="420"/>
      <c r="R82" s="418"/>
      <c r="S82" s="418"/>
      <c r="T82" s="418"/>
      <c r="U82" s="418"/>
      <c r="V82" s="418"/>
      <c r="W82" s="418"/>
      <c r="X82" s="418"/>
      <c r="Y82" s="418"/>
      <c r="Z82" s="418"/>
      <c r="AA82" s="418"/>
      <c r="AB82" s="418"/>
      <c r="AC82" s="418"/>
      <c r="AD82" s="418"/>
      <c r="AE82" s="421"/>
    </row>
    <row r="83" spans="2:31" ht="25.5" customHeight="1" x14ac:dyDescent="0.25">
      <c r="B83" s="422"/>
      <c r="C83" s="423" t="s">
        <v>773</v>
      </c>
      <c r="D83" s="404"/>
      <c r="E83" s="405"/>
      <c r="F83" s="406"/>
      <c r="G83" s="407"/>
      <c r="H83" s="407"/>
      <c r="I83" s="408"/>
      <c r="J83" s="408"/>
      <c r="K83" s="409"/>
      <c r="L83" s="408"/>
      <c r="M83" s="408"/>
      <c r="N83" s="408"/>
      <c r="O83" s="408"/>
      <c r="P83" s="408"/>
      <c r="Q83" s="410"/>
      <c r="R83" s="408"/>
      <c r="S83" s="408"/>
      <c r="T83" s="408"/>
      <c r="U83" s="408"/>
      <c r="V83" s="408"/>
      <c r="W83" s="408"/>
      <c r="X83" s="408"/>
      <c r="Y83" s="408"/>
      <c r="Z83" s="408"/>
      <c r="AA83" s="408"/>
      <c r="AB83" s="408"/>
      <c r="AC83" s="408"/>
      <c r="AD83" s="408"/>
      <c r="AE83" s="411"/>
    </row>
    <row r="84" spans="2:31" ht="20.100000000000001" customHeight="1" x14ac:dyDescent="0.25">
      <c r="B84" s="412"/>
      <c r="C84" s="307"/>
      <c r="D84" s="307"/>
      <c r="E84" s="413"/>
      <c r="F84" s="307"/>
      <c r="I84" s="253"/>
      <c r="K84" s="307"/>
      <c r="Q84" s="339"/>
      <c r="AE84" s="343"/>
    </row>
    <row r="85" spans="2:31" ht="20.100000000000001" customHeight="1" thickBot="1" x14ac:dyDescent="0.3">
      <c r="B85" s="706" t="s">
        <v>628</v>
      </c>
      <c r="C85" s="695"/>
      <c r="D85" s="695"/>
      <c r="E85" s="696"/>
      <c r="F85" s="354"/>
      <c r="G85" s="695" t="s">
        <v>273</v>
      </c>
      <c r="H85" s="695"/>
      <c r="I85" s="253"/>
      <c r="Q85" s="339"/>
      <c r="R85" s="357" t="s">
        <v>274</v>
      </c>
      <c r="S85" s="358" t="s">
        <v>275</v>
      </c>
      <c r="T85" s="414"/>
      <c r="AE85" s="343"/>
    </row>
    <row r="86" spans="2:31" ht="20.100000000000001" customHeight="1" thickBot="1" x14ac:dyDescent="0.3">
      <c r="B86" s="412"/>
      <c r="C86" s="690" t="str">
        <f>Scorecard!J22</f>
        <v>N/A</v>
      </c>
      <c r="D86" s="690"/>
      <c r="E86" s="253"/>
      <c r="G86" s="689" t="str">
        <f>W92</f>
        <v>N/A</v>
      </c>
      <c r="H86" s="689"/>
      <c r="I86" s="253"/>
      <c r="K86" s="355"/>
      <c r="L86" s="356"/>
      <c r="M86" s="678" t="s">
        <v>273</v>
      </c>
      <c r="N86" s="679"/>
      <c r="O86" s="680"/>
      <c r="Q86" s="339"/>
      <c r="R86" s="252" t="s">
        <v>277</v>
      </c>
      <c r="S86" s="367">
        <v>1</v>
      </c>
      <c r="T86" s="414"/>
      <c r="X86" s="40" t="s">
        <v>276</v>
      </c>
      <c r="Y86" s="40" t="b">
        <f>IF(C86="Low",TRUE)</f>
        <v>0</v>
      </c>
      <c r="Z86" s="355"/>
      <c r="AA86" s="356"/>
      <c r="AB86" s="678" t="s">
        <v>273</v>
      </c>
      <c r="AC86" s="679"/>
      <c r="AD86" s="680"/>
      <c r="AE86" s="343"/>
    </row>
    <row r="87" spans="2:31" ht="20.100000000000001" customHeight="1" thickBot="1" x14ac:dyDescent="0.3">
      <c r="B87" s="412"/>
      <c r="E87" s="253"/>
      <c r="I87" s="253"/>
      <c r="K87" s="355"/>
      <c r="L87" s="363"/>
      <c r="M87" s="364" t="s">
        <v>210</v>
      </c>
      <c r="N87" s="365" t="s">
        <v>121</v>
      </c>
      <c r="O87" s="366" t="s">
        <v>211</v>
      </c>
      <c r="Q87" s="339"/>
      <c r="R87" s="252" t="s">
        <v>280</v>
      </c>
      <c r="S87" s="367">
        <v>3</v>
      </c>
      <c r="T87" s="414"/>
      <c r="X87" s="40" t="s">
        <v>278</v>
      </c>
      <c r="Y87" s="40" t="b">
        <f>IF(C86="Medium",TRUE)</f>
        <v>0</v>
      </c>
      <c r="Z87" s="355"/>
      <c r="AA87" s="363" t="s">
        <v>279</v>
      </c>
      <c r="AB87" s="364" t="str">
        <f>IF(Y91=TRUE,"High","")</f>
        <v/>
      </c>
      <c r="AC87" s="365" t="str">
        <f>IF(Y90=TRUE,"Medium","")</f>
        <v/>
      </c>
      <c r="AD87" s="365" t="str">
        <f>IF(Y89=TRUE,"Low","")</f>
        <v/>
      </c>
      <c r="AE87" s="343"/>
    </row>
    <row r="88" spans="2:31" ht="20.100000000000001" customHeight="1" thickBot="1" x14ac:dyDescent="0.3">
      <c r="B88" s="412"/>
      <c r="E88" s="253"/>
      <c r="I88" s="253"/>
      <c r="K88" s="370"/>
      <c r="L88" s="371" t="s">
        <v>211</v>
      </c>
      <c r="M88" s="372" t="s">
        <v>211</v>
      </c>
      <c r="N88" s="372" t="s">
        <v>121</v>
      </c>
      <c r="O88" s="372" t="s">
        <v>121</v>
      </c>
      <c r="Q88" s="339"/>
      <c r="R88" s="252" t="s">
        <v>282</v>
      </c>
      <c r="S88" s="251">
        <v>3</v>
      </c>
      <c r="T88" s="414"/>
      <c r="X88" s="40" t="s">
        <v>281</v>
      </c>
      <c r="Y88" s="40" t="b">
        <f>IF(C86="High",TRUE)</f>
        <v>0</v>
      </c>
      <c r="Z88" s="370"/>
      <c r="AA88" s="365" t="str">
        <f>IF(Y86=TRUE,"Low","")</f>
        <v/>
      </c>
      <c r="AB88" s="372" t="str">
        <f>IF(AND(Y86=TRUE,Y91=TRUE),"Low","")</f>
        <v/>
      </c>
      <c r="AC88" s="372" t="str">
        <f>IF(AND(Y86=TRUE,Y90=TRUE),"Medium","")</f>
        <v/>
      </c>
      <c r="AD88" s="372" t="str">
        <f>IF(AND(Y86=TRUE,Y89=TRUE),"Medium","")</f>
        <v/>
      </c>
      <c r="AE88" s="343"/>
    </row>
    <row r="89" spans="2:31" ht="20.100000000000001" customHeight="1" thickBot="1" x14ac:dyDescent="0.3">
      <c r="B89" s="412"/>
      <c r="E89" s="253"/>
      <c r="I89" s="253"/>
      <c r="K89" s="375" t="s">
        <v>277</v>
      </c>
      <c r="L89" s="371" t="s">
        <v>121</v>
      </c>
      <c r="M89" s="372" t="s">
        <v>121</v>
      </c>
      <c r="N89" s="372" t="s">
        <v>121</v>
      </c>
      <c r="O89" s="374" t="s">
        <v>210</v>
      </c>
      <c r="Q89" s="339"/>
      <c r="R89" s="252"/>
      <c r="S89" s="251"/>
      <c r="X89" s="40" t="s">
        <v>283</v>
      </c>
      <c r="Y89" s="40" t="b">
        <f>IF(G86="Low",TRUE)</f>
        <v>0</v>
      </c>
      <c r="Z89" s="375" t="s">
        <v>277</v>
      </c>
      <c r="AA89" s="365" t="str">
        <f>IF(Y87=TRUE,"Medium","")</f>
        <v/>
      </c>
      <c r="AB89" s="372" t="str">
        <f>IF(AND(Y87=TRUE,Y91=TRUE),"Medium","")</f>
        <v/>
      </c>
      <c r="AC89" s="372" t="str">
        <f>IF(AND(Y87=TRUE,Y90=TRUE),"Medium","")</f>
        <v/>
      </c>
      <c r="AD89" s="372" t="str">
        <f>IF(AND(Y87=TRUE,Y89=TRUE),"High","")</f>
        <v/>
      </c>
      <c r="AE89" s="343"/>
    </row>
    <row r="90" spans="2:31" ht="20.100000000000001" customHeight="1" thickBot="1" x14ac:dyDescent="0.3">
      <c r="B90" s="412"/>
      <c r="E90" s="253"/>
      <c r="I90" s="253"/>
      <c r="K90" s="377"/>
      <c r="L90" s="371" t="s">
        <v>210</v>
      </c>
      <c r="M90" s="372" t="s">
        <v>121</v>
      </c>
      <c r="N90" s="372" t="s">
        <v>210</v>
      </c>
      <c r="O90" s="374" t="s">
        <v>210</v>
      </c>
      <c r="Q90" s="339"/>
      <c r="R90" s="379" t="s">
        <v>285</v>
      </c>
      <c r="S90" s="380" t="s">
        <v>286</v>
      </c>
      <c r="T90" s="40" t="s">
        <v>290</v>
      </c>
      <c r="U90" s="40" t="s">
        <v>291</v>
      </c>
      <c r="X90" s="40" t="s">
        <v>284</v>
      </c>
      <c r="Y90" s="40" t="b">
        <f>IF(G86="Medium",TRUE)</f>
        <v>0</v>
      </c>
      <c r="Z90" s="377"/>
      <c r="AA90" s="364" t="str">
        <f>IF(Y88=TRUE,"High","")</f>
        <v/>
      </c>
      <c r="AB90" s="372" t="str">
        <f>IF(AND(Y88=TRUE,Y91=TRUE),"Medium","")</f>
        <v/>
      </c>
      <c r="AC90" s="372" t="str">
        <f>IF(AND(Y88=TRUE,Y90=TRUE),"High","")</f>
        <v/>
      </c>
      <c r="AD90" s="372" t="str">
        <f>IF(AND(Y88=TRUE,Y89=TRUE),"High","")</f>
        <v/>
      </c>
      <c r="AE90" s="343"/>
    </row>
    <row r="91" spans="2:31" ht="19.5" customHeight="1" x14ac:dyDescent="0.25">
      <c r="B91" s="412"/>
      <c r="E91" s="253"/>
      <c r="I91" s="253"/>
      <c r="Q91" s="339"/>
      <c r="R91" s="252" t="s">
        <v>277</v>
      </c>
      <c r="S91" s="381" t="e">
        <f>Score_I_D</f>
        <v>#DIV/0!</v>
      </c>
      <c r="T91" s="416" t="e">
        <f>3-S91</f>
        <v>#DIV/0!</v>
      </c>
      <c r="U91" s="416"/>
      <c r="X91" s="40" t="s">
        <v>287</v>
      </c>
      <c r="Y91" s="40" t="b">
        <f>IF(G86="High",TRUE)</f>
        <v>0</v>
      </c>
      <c r="AE91" s="343"/>
    </row>
    <row r="92" spans="2:31" ht="20.100000000000001" customHeight="1" x14ac:dyDescent="0.25">
      <c r="B92" s="412"/>
      <c r="E92" s="253"/>
      <c r="I92" s="253"/>
      <c r="Q92" s="339"/>
      <c r="R92" s="252" t="s">
        <v>280</v>
      </c>
      <c r="S92" s="381" t="e">
        <f>Score_III_D</f>
        <v>#DIV/0!</v>
      </c>
      <c r="T92" s="416" t="e">
        <f>3-S92</f>
        <v>#DIV/0!</v>
      </c>
      <c r="U92" s="674" t="e">
        <f>AVERAGEIF(S92:S93,"&gt;0")</f>
        <v>#DIV/0!</v>
      </c>
      <c r="V92" s="40" t="e" cm="1">
        <f t="array" ref="V92">_xlfn.IFS(U92&lt;LtoMCutoff,"Low",AND(U92&gt;=LtoMCutoff,U92&lt;=MtoHCutoff),"Medium",U92&gt;MtoHCutoff,"High")</f>
        <v>#DIV/0!</v>
      </c>
      <c r="W92" s="40" t="str">
        <f>IF(ISERROR(U92),"N/A",V92)</f>
        <v>N/A</v>
      </c>
      <c r="AE92" s="343"/>
    </row>
    <row r="93" spans="2:31" ht="20.100000000000001" customHeight="1" x14ac:dyDescent="0.25">
      <c r="B93" s="412"/>
      <c r="E93" s="253"/>
      <c r="I93" s="253"/>
      <c r="Q93" s="339"/>
      <c r="R93" s="252" t="s">
        <v>282</v>
      </c>
      <c r="S93" s="381" t="e">
        <f>Score_II_D</f>
        <v>#DIV/0!</v>
      </c>
      <c r="T93" s="416" t="e">
        <f>3-S93</f>
        <v>#DIV/0!</v>
      </c>
      <c r="U93" s="674"/>
      <c r="AE93" s="343"/>
    </row>
    <row r="94" spans="2:31" ht="20.100000000000001" customHeight="1" x14ac:dyDescent="0.25">
      <c r="B94" s="412"/>
      <c r="E94" s="253"/>
      <c r="I94" s="253"/>
      <c r="Q94" s="339"/>
      <c r="AE94" s="343"/>
    </row>
    <row r="95" spans="2:31" ht="20.100000000000001" customHeight="1" x14ac:dyDescent="0.25">
      <c r="B95" s="412"/>
      <c r="E95" s="253"/>
      <c r="I95" s="253"/>
      <c r="Q95" s="339"/>
      <c r="AE95" s="343"/>
    </row>
    <row r="96" spans="2:31" ht="20.100000000000001" customHeight="1" x14ac:dyDescent="0.25">
      <c r="B96" s="412"/>
      <c r="E96" s="253"/>
      <c r="G96" s="383" t="s">
        <v>288</v>
      </c>
      <c r="H96" s="383" t="s">
        <v>289</v>
      </c>
      <c r="I96" s="253"/>
      <c r="Q96" s="339"/>
      <c r="AE96" s="343"/>
    </row>
    <row r="97" spans="2:31" ht="20.100000000000001" customHeight="1" x14ac:dyDescent="0.25">
      <c r="B97" s="412"/>
      <c r="E97" s="253"/>
      <c r="G97" s="385" t="str">
        <f>Scorecard!J52</f>
        <v>N/A</v>
      </c>
      <c r="H97" s="385" t="str">
        <f>Scorecard!J93</f>
        <v>N/A</v>
      </c>
      <c r="I97" s="253"/>
      <c r="Q97" s="339"/>
      <c r="AE97" s="343"/>
    </row>
    <row r="98" spans="2:31" ht="20.100000000000001" customHeight="1" x14ac:dyDescent="0.25">
      <c r="B98" s="412"/>
      <c r="C98" s="383"/>
      <c r="D98" s="383"/>
      <c r="E98" s="253"/>
      <c r="I98" s="253"/>
      <c r="Q98" s="339"/>
      <c r="AE98" s="343"/>
    </row>
    <row r="99" spans="2:31" ht="20.100000000000001" customHeight="1" x14ac:dyDescent="0.25">
      <c r="B99" s="412"/>
      <c r="E99" s="253"/>
      <c r="I99" s="253"/>
      <c r="Q99" s="339"/>
      <c r="AE99" s="343"/>
    </row>
    <row r="100" spans="2:31" ht="20.100000000000001" customHeight="1" x14ac:dyDescent="0.25">
      <c r="B100" s="417"/>
      <c r="C100" s="418"/>
      <c r="D100" s="418"/>
      <c r="E100" s="419"/>
      <c r="F100" s="418"/>
      <c r="G100" s="418"/>
      <c r="H100" s="418"/>
      <c r="I100" s="419"/>
      <c r="J100" s="418"/>
      <c r="K100" s="418"/>
      <c r="L100" s="418"/>
      <c r="M100" s="418"/>
      <c r="N100" s="418"/>
      <c r="O100" s="418"/>
      <c r="P100" s="418"/>
      <c r="Q100" s="420"/>
      <c r="R100" s="418"/>
      <c r="S100" s="418"/>
      <c r="T100" s="418"/>
      <c r="U100" s="418"/>
      <c r="V100" s="418"/>
      <c r="W100" s="418"/>
      <c r="X100" s="418"/>
      <c r="Y100" s="418"/>
      <c r="Z100" s="418"/>
      <c r="AA100" s="418"/>
      <c r="AB100" s="418"/>
      <c r="AC100" s="418"/>
      <c r="AD100" s="418"/>
      <c r="AE100" s="421"/>
    </row>
    <row r="101" spans="2:31" ht="20.100000000000001" customHeight="1" x14ac:dyDescent="0.25"/>
    <row r="102" spans="2:31" ht="19.5" customHeight="1" x14ac:dyDescent="0.25">
      <c r="B102" s="628" t="s">
        <v>754</v>
      </c>
      <c r="C102" s="628"/>
      <c r="D102" s="628"/>
      <c r="E102" s="628"/>
      <c r="G102" s="300"/>
      <c r="H102" s="424"/>
      <c r="I102" s="425"/>
      <c r="J102" s="424"/>
      <c r="M102" s="628" t="s">
        <v>755</v>
      </c>
      <c r="N102" s="628"/>
      <c r="O102" s="628"/>
      <c r="P102" s="628"/>
    </row>
    <row r="103" spans="2:31" ht="19.5" customHeight="1" x14ac:dyDescent="0.25">
      <c r="B103" s="628"/>
      <c r="C103" s="628"/>
      <c r="D103" s="628"/>
      <c r="E103" s="628"/>
      <c r="F103" s="626" t="s">
        <v>743</v>
      </c>
      <c r="G103" s="626"/>
      <c r="H103" s="626"/>
      <c r="I103" s="626"/>
      <c r="J103" s="626"/>
      <c r="K103" s="626"/>
      <c r="L103" s="626"/>
      <c r="M103" s="628"/>
      <c r="N103" s="628"/>
      <c r="O103" s="628"/>
      <c r="P103" s="628"/>
    </row>
    <row r="104" spans="2:31" x14ac:dyDescent="0.25"/>
    <row r="105" spans="2:31" x14ac:dyDescent="0.25"/>
  </sheetData>
  <sheetProtection algorithmName="SHA-512" hashValue="bELiPK2SgvnqVbPf8R6XEHsVV2bwKT6/LJi9eKzG9vFcDdByTodm27BKTA73x+c/OtiSzu1ke7vaSVL24O/Ypg==" saltValue="oX9YJcUVoCiqusFlee2e2A==" spinCount="100000" sheet="1" objects="1" scenarios="1"/>
  <mergeCells count="44">
    <mergeCell ref="B102:E103"/>
    <mergeCell ref="F103:L103"/>
    <mergeCell ref="C86:D86"/>
    <mergeCell ref="B67:E67"/>
    <mergeCell ref="G67:H67"/>
    <mergeCell ref="B85:E85"/>
    <mergeCell ref="G85:H85"/>
    <mergeCell ref="C32:D32"/>
    <mergeCell ref="C50:D50"/>
    <mergeCell ref="C68:D68"/>
    <mergeCell ref="B31:E31"/>
    <mergeCell ref="G31:H31"/>
    <mergeCell ref="B49:E49"/>
    <mergeCell ref="G49:H49"/>
    <mergeCell ref="C12:D12"/>
    <mergeCell ref="C22:D22"/>
    <mergeCell ref="J6:P7"/>
    <mergeCell ref="B11:E11"/>
    <mergeCell ref="G11:H11"/>
    <mergeCell ref="J8:P8"/>
    <mergeCell ref="B6:I7"/>
    <mergeCell ref="Q6:AE7"/>
    <mergeCell ref="G9:H9"/>
    <mergeCell ref="G86:H86"/>
    <mergeCell ref="G12:H12"/>
    <mergeCell ref="G32:H32"/>
    <mergeCell ref="M32:O32"/>
    <mergeCell ref="M50:O50"/>
    <mergeCell ref="M68:O68"/>
    <mergeCell ref="G50:H50"/>
    <mergeCell ref="G68:H68"/>
    <mergeCell ref="M86:O86"/>
    <mergeCell ref="M12:O12"/>
    <mergeCell ref="M102:P103"/>
    <mergeCell ref="U92:U93"/>
    <mergeCell ref="AB12:AD12"/>
    <mergeCell ref="AB32:AD32"/>
    <mergeCell ref="AB50:AD50"/>
    <mergeCell ref="AB68:AD68"/>
    <mergeCell ref="AB86:AD86"/>
    <mergeCell ref="U19:U20"/>
    <mergeCell ref="U38:U39"/>
    <mergeCell ref="U56:U57"/>
    <mergeCell ref="U74:U75"/>
  </mergeCells>
  <conditionalFormatting sqref="C12 C32 C50 C68 C86">
    <cfRule type="cellIs" dxfId="45" priority="63" operator="equal">
      <formula>"Low"</formula>
    </cfRule>
    <cfRule type="cellIs" dxfId="44" priority="64" operator="equal">
      <formula>"High"</formula>
    </cfRule>
  </conditionalFormatting>
  <conditionalFormatting sqref="C12 G12:H12 C32 G32:H32 C50 G50:H50 C68 G68:H68 C86 G86:H86">
    <cfRule type="cellIs" dxfId="43" priority="65" operator="equal">
      <formula>"N/A"</formula>
    </cfRule>
    <cfRule type="cellIs" dxfId="42" priority="66" operator="equal">
      <formula>"Medium"</formula>
    </cfRule>
  </conditionalFormatting>
  <conditionalFormatting sqref="G12:H12 G32:H32 G50:H50 G68:H68 G86:H86">
    <cfRule type="cellIs" dxfId="41" priority="61" operator="equal">
      <formula>"Low"</formula>
    </cfRule>
    <cfRule type="cellIs" dxfId="40" priority="62" operator="equal">
      <formula>"High"</formula>
    </cfRule>
  </conditionalFormatting>
  <conditionalFormatting sqref="G23:H23">
    <cfRule type="cellIs" dxfId="39" priority="33" operator="equal">
      <formula>"High"</formula>
    </cfRule>
    <cfRule type="cellIs" dxfId="38" priority="34" operator="equal">
      <formula>"Low"</formula>
    </cfRule>
    <cfRule type="cellIs" dxfId="37" priority="35" operator="equal">
      <formula>"Medium"</formula>
    </cfRule>
  </conditionalFormatting>
  <conditionalFormatting sqref="G43:H43">
    <cfRule type="cellIs" dxfId="36" priority="10" operator="equal">
      <formula>"High"</formula>
    </cfRule>
    <cfRule type="cellIs" dxfId="35" priority="11" operator="equal">
      <formula>"Low"</formula>
    </cfRule>
    <cfRule type="cellIs" dxfId="34" priority="12" operator="equal">
      <formula>"Medium"</formula>
    </cfRule>
  </conditionalFormatting>
  <conditionalFormatting sqref="G61:H61">
    <cfRule type="cellIs" dxfId="33" priority="7" operator="equal">
      <formula>"High"</formula>
    </cfRule>
    <cfRule type="cellIs" dxfId="32" priority="8" operator="equal">
      <formula>"Low"</formula>
    </cfRule>
    <cfRule type="cellIs" dxfId="31" priority="9" operator="equal">
      <formula>"Medium"</formula>
    </cfRule>
  </conditionalFormatting>
  <conditionalFormatting sqref="G79:H79">
    <cfRule type="cellIs" dxfId="30" priority="4" operator="equal">
      <formula>"High"</formula>
    </cfRule>
    <cfRule type="cellIs" dxfId="29" priority="5" operator="equal">
      <formula>"Low"</formula>
    </cfRule>
    <cfRule type="cellIs" dxfId="28" priority="6" operator="equal">
      <formula>"Medium"</formula>
    </cfRule>
  </conditionalFormatting>
  <conditionalFormatting sqref="G97:H97">
    <cfRule type="cellIs" dxfId="27" priority="1" operator="equal">
      <formula>"High"</formula>
    </cfRule>
    <cfRule type="cellIs" dxfId="26" priority="2" operator="equal">
      <formula>"Low"</formula>
    </cfRule>
    <cfRule type="cellIs" dxfId="25" priority="3" operator="equal">
      <formula>"Medium"</formula>
    </cfRule>
  </conditionalFormatting>
  <conditionalFormatting sqref="L13:O16">
    <cfRule type="expression" dxfId="24" priority="60">
      <formula>IF(AND(L13=AA13,AA13="Medium"),TRUE,FALSE)</formula>
    </cfRule>
  </conditionalFormatting>
  <conditionalFormatting sqref="L14:O16">
    <cfRule type="expression" dxfId="23" priority="58">
      <formula>IF(AND(L14=AA14,AA14="Low"),TRUE,FALSE)</formula>
    </cfRule>
    <cfRule type="expression" dxfId="22" priority="59">
      <formula>IF(AND(L14=AA14,AA14="High"),TRUE,FALSE)</formula>
    </cfRule>
  </conditionalFormatting>
  <conditionalFormatting sqref="L33:O36">
    <cfRule type="expression" dxfId="21" priority="32">
      <formula>IF(AND(L33=AA33,AA33="Medium"),TRUE,FALSE)</formula>
    </cfRule>
  </conditionalFormatting>
  <conditionalFormatting sqref="L34:O36">
    <cfRule type="expression" dxfId="20" priority="30">
      <formula>IF(AND(L34=AA34,AA34="Low"),TRUE,FALSE)</formula>
    </cfRule>
    <cfRule type="expression" dxfId="19" priority="31">
      <formula>IF(AND(L34=AA34,AA34="High"),TRUE,FALSE)</formula>
    </cfRule>
  </conditionalFormatting>
  <conditionalFormatting sqref="L51:O54">
    <cfRule type="expression" dxfId="18" priority="27">
      <formula>IF(AND(L51=AA51,AA51="Medium"),TRUE,FALSE)</formula>
    </cfRule>
  </conditionalFormatting>
  <conditionalFormatting sqref="L52:O54">
    <cfRule type="expression" dxfId="17" priority="25">
      <formula>IF(AND(L52=AA52,AA52="Low"),TRUE,FALSE)</formula>
    </cfRule>
    <cfRule type="expression" dxfId="16" priority="26">
      <formula>IF(AND(L52=AA52,AA52="High"),TRUE,FALSE)</formula>
    </cfRule>
  </conditionalFormatting>
  <conditionalFormatting sqref="L69:O72">
    <cfRule type="expression" dxfId="15" priority="22">
      <formula>IF(AND(L69=AA69,AA69="Medium"),TRUE,FALSE)</formula>
    </cfRule>
  </conditionalFormatting>
  <conditionalFormatting sqref="L70:O72">
    <cfRule type="expression" dxfId="14" priority="20">
      <formula>IF(AND(L70=AA70,AA70="Low"),TRUE,FALSE)</formula>
    </cfRule>
    <cfRule type="expression" dxfId="13" priority="21">
      <formula>IF(AND(L70=AA70,AA70="High"),TRUE,FALSE)</formula>
    </cfRule>
  </conditionalFormatting>
  <conditionalFormatting sqref="L87:O90">
    <cfRule type="expression" dxfId="12" priority="17">
      <formula>IF(AND(L87=AA87,AA87="Medium"),TRUE,FALSE)</formula>
    </cfRule>
  </conditionalFormatting>
  <conditionalFormatting sqref="L88:O90">
    <cfRule type="expression" dxfId="11" priority="15">
      <formula>IF(AND(L88=AA88,AA88="Low"),TRUE,FALSE)</formula>
    </cfRule>
    <cfRule type="expression" dxfId="10" priority="16">
      <formula>IF(AND(L88=AA88,AA88="High"),TRUE,FALSE)</formula>
    </cfRule>
  </conditionalFormatting>
  <conditionalFormatting sqref="M13">
    <cfRule type="expression" dxfId="9" priority="57">
      <formula>IF(M13=AB13,TRUE,FALSE)</formula>
    </cfRule>
  </conditionalFormatting>
  <conditionalFormatting sqref="M33">
    <cfRule type="expression" dxfId="8" priority="29">
      <formula>IF(M33=AB33,TRUE,FALSE)</formula>
    </cfRule>
  </conditionalFormatting>
  <conditionalFormatting sqref="M51">
    <cfRule type="expression" dxfId="7" priority="24">
      <formula>IF(M51=AB51,TRUE,FALSE)</formula>
    </cfRule>
  </conditionalFormatting>
  <conditionalFormatting sqref="M69">
    <cfRule type="expression" dxfId="6" priority="19">
      <formula>IF(M69=AB69,TRUE,FALSE)</formula>
    </cfRule>
  </conditionalFormatting>
  <conditionalFormatting sqref="M87">
    <cfRule type="expression" dxfId="5" priority="14">
      <formula>IF(M87=AB87,TRUE,FALSE)</formula>
    </cfRule>
  </conditionalFormatting>
  <conditionalFormatting sqref="O13">
    <cfRule type="expression" dxfId="4" priority="56">
      <formula>IF(O13=AD13,TRUE,FALSE)</formula>
    </cfRule>
  </conditionalFormatting>
  <conditionalFormatting sqref="O33">
    <cfRule type="expression" dxfId="3" priority="28">
      <formula>IF(O33=AD33,TRUE,FALSE)</formula>
    </cfRule>
  </conditionalFormatting>
  <conditionalFormatting sqref="O51">
    <cfRule type="expression" dxfId="2" priority="23">
      <formula>IF(O51=AD51,TRUE,FALSE)</formula>
    </cfRule>
  </conditionalFormatting>
  <conditionalFormatting sqref="O69">
    <cfRule type="expression" dxfId="1" priority="18">
      <formula>IF(O69=AD69,TRUE,FALSE)</formula>
    </cfRule>
  </conditionalFormatting>
  <conditionalFormatting sqref="O87">
    <cfRule type="expression" dxfId="0" priority="13">
      <formula>IF(O87=AD87,TRUE,FALSE)</formula>
    </cfRule>
  </conditionalFormatting>
  <hyperlinks>
    <hyperlink ref="M102:O103" location="'Web Diagrams'!A1" display="Next" xr:uid="{2FF4ACFA-0FE6-D84C-AD6F-B50320AB5583}"/>
    <hyperlink ref="M102:P103" location="'Background Calculations'!H6" display="To Background Calculations" xr:uid="{8F599595-3768-B148-A714-E2272BE9F567}"/>
    <hyperlink ref="F103:J103" location="'Start Here'!A1" display="Return to top of page" xr:uid="{55525231-E268-4603-B85C-6BF631AEABD7}"/>
    <hyperlink ref="B102:E103" location="'Web Diagrams'!B6" display="Back to Web Diagrams" xr:uid="{A89CAB7A-34B0-427E-B2AB-016F289D4C54}"/>
    <hyperlink ref="F103:L103" location="Overview!B9" display="Return to top of page" xr:uid="{D64CAB6E-0D17-4EB1-BDFF-C1A5A8D1B262}"/>
  </hyperlinks>
  <pageMargins left="0.39370078740157483" right="0.39370078740157483" top="0.39370078740157483" bottom="0.39370078740157483" header="0.51181102362204722" footer="0.51181102362204722"/>
  <pageSetup scale="56" fitToHeight="0" orientation="landscape" horizontalDpi="1200" verticalDpi="1200" r:id="rId1"/>
  <rowBreaks count="2" manualBreakCount="2">
    <brk id="26" max="16383" man="1"/>
    <brk id="64"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5C5CE-C886-49D2-9A78-86981F69C15E}">
  <sheetPr>
    <tabColor theme="8" tint="-0.249977111117893"/>
    <pageSetUpPr fitToPage="1"/>
  </sheetPr>
  <dimension ref="A1:Y105"/>
  <sheetViews>
    <sheetView showGridLines="0" topLeftCell="H1" zoomScaleNormal="100" workbookViewId="0">
      <pane ySplit="5" topLeftCell="A6" activePane="bottomLeft" state="frozen"/>
      <selection activeCell="H1" sqref="H1"/>
      <selection pane="bottomLeft" activeCell="H1" sqref="H1"/>
    </sheetView>
  </sheetViews>
  <sheetFormatPr defaultColWidth="0" defaultRowHeight="13.8" zeroHeight="1" x14ac:dyDescent="0.25"/>
  <cols>
    <col min="1" max="1" width="18.59765625" hidden="1" customWidth="1"/>
    <col min="2" max="2" width="29" hidden="1" customWidth="1"/>
    <col min="3" max="3" width="4.5" hidden="1" customWidth="1"/>
    <col min="4" max="4" width="7.09765625" hidden="1" customWidth="1"/>
    <col min="5" max="5" width="4.09765625" hidden="1" customWidth="1"/>
    <col min="6" max="6" width="6.59765625" hidden="1" customWidth="1"/>
    <col min="7" max="7" width="3.59765625" hidden="1" customWidth="1"/>
    <col min="8" max="8" width="3.59765625" customWidth="1"/>
    <col min="9" max="9" width="8.8984375" customWidth="1"/>
    <col min="10" max="10" width="16.3984375" customWidth="1"/>
    <col min="11" max="11" width="12.09765625" customWidth="1"/>
    <col min="12" max="12" width="49.09765625" bestFit="1" customWidth="1"/>
    <col min="13" max="13" width="16.59765625" bestFit="1" customWidth="1"/>
    <col min="14" max="14" width="17.5" bestFit="1" customWidth="1"/>
    <col min="15" max="15" width="7" bestFit="1" customWidth="1"/>
    <col min="16" max="16" width="13.59765625" customWidth="1"/>
    <col min="17" max="17" width="17" bestFit="1" customWidth="1"/>
    <col min="18" max="19" width="13.09765625" customWidth="1"/>
    <col min="20" max="20" width="8.09765625" bestFit="1" customWidth="1"/>
    <col min="21" max="21" width="3.59765625" customWidth="1"/>
    <col min="22" max="22" width="8.8984375" hidden="1" customWidth="1"/>
    <col min="23" max="25" width="0" hidden="1" customWidth="1"/>
    <col min="26" max="16384" width="8.8984375" hidden="1"/>
  </cols>
  <sheetData>
    <row r="1" spans="1:22" ht="15" customHeight="1" x14ac:dyDescent="0.25"/>
    <row r="2" spans="1:22" ht="15" customHeight="1" x14ac:dyDescent="0.25">
      <c r="I2" s="8"/>
      <c r="J2" s="8"/>
      <c r="K2" s="8"/>
      <c r="L2" s="8"/>
      <c r="M2" s="8"/>
      <c r="N2" s="8"/>
      <c r="O2" s="8"/>
      <c r="P2" s="8"/>
      <c r="Q2" s="8"/>
      <c r="R2" s="8"/>
      <c r="S2" s="8"/>
      <c r="T2" s="8"/>
    </row>
    <row r="3" spans="1:22" ht="50.1" customHeight="1" x14ac:dyDescent="0.25">
      <c r="I3" s="8"/>
      <c r="J3" s="11" t="e" vm="19">
        <v>#VALUE!</v>
      </c>
      <c r="K3" s="7" t="s">
        <v>580</v>
      </c>
      <c r="L3" s="8"/>
      <c r="M3" s="8"/>
      <c r="N3" s="8"/>
      <c r="O3" s="8"/>
      <c r="P3" s="8"/>
      <c r="Q3" s="8"/>
      <c r="R3" s="8"/>
      <c r="S3" s="8"/>
      <c r="T3" s="8"/>
    </row>
    <row r="4" spans="1:22" ht="15" customHeight="1" x14ac:dyDescent="0.25">
      <c r="I4" s="8"/>
      <c r="J4" s="8"/>
      <c r="K4" s="8"/>
      <c r="L4" s="8"/>
      <c r="M4" s="8"/>
      <c r="N4" s="8"/>
      <c r="O4" s="8"/>
      <c r="P4" s="8"/>
      <c r="Q4" s="8"/>
      <c r="R4" s="8"/>
      <c r="S4" s="8"/>
      <c r="T4" s="8"/>
    </row>
    <row r="5" spans="1:22" ht="15" customHeight="1" x14ac:dyDescent="0.25"/>
    <row r="6" spans="1:22" ht="20.100000000000001" customHeight="1" x14ac:dyDescent="0.25">
      <c r="I6" s="3"/>
      <c r="J6" s="3"/>
      <c r="K6" s="3"/>
      <c r="L6" s="3"/>
      <c r="M6" s="3"/>
      <c r="N6" s="3"/>
      <c r="O6" s="3"/>
      <c r="P6" s="3"/>
    </row>
    <row r="7" spans="1:22" s="5" customFormat="1" ht="20.100000000000001" customHeight="1" x14ac:dyDescent="0.25">
      <c r="I7" s="4"/>
      <c r="J7" s="4" t="s">
        <v>782</v>
      </c>
      <c r="K7" s="4"/>
      <c r="L7" s="4"/>
      <c r="M7" s="707" t="s">
        <v>926</v>
      </c>
      <c r="N7" s="707"/>
      <c r="O7" s="707"/>
      <c r="P7" s="4"/>
    </row>
    <row r="8" spans="1:22" s="5" customFormat="1" ht="20.100000000000001" customHeight="1" x14ac:dyDescent="0.25">
      <c r="I8" s="4"/>
      <c r="J8" s="4"/>
      <c r="K8" s="4"/>
      <c r="L8" s="4"/>
      <c r="M8" s="4"/>
      <c r="N8" s="4"/>
      <c r="O8" s="4"/>
      <c r="P8" s="4"/>
    </row>
    <row r="9" spans="1:22" s="5" customFormat="1" ht="20.100000000000001" customHeight="1" x14ac:dyDescent="0.25">
      <c r="I9" s="4"/>
      <c r="J9" s="4" t="s">
        <v>764</v>
      </c>
      <c r="K9" s="4"/>
      <c r="L9" s="4"/>
      <c r="M9" s="715" t="s">
        <v>772</v>
      </c>
      <c r="N9" s="715"/>
      <c r="O9" s="38" t="e" vm="17">
        <v>#VALUE!</v>
      </c>
      <c r="P9" s="4"/>
    </row>
    <row r="10" spans="1:22" s="5" customFormat="1" ht="20.100000000000001" customHeight="1" x14ac:dyDescent="0.25">
      <c r="I10" s="4"/>
      <c r="J10" s="4"/>
      <c r="K10" s="4"/>
      <c r="L10" s="4"/>
      <c r="M10" s="4"/>
      <c r="N10" s="4"/>
      <c r="O10" s="4"/>
      <c r="P10" s="4"/>
    </row>
    <row r="11" spans="1:22" s="5" customFormat="1" ht="20.100000000000001" customHeight="1" x14ac:dyDescent="0.25">
      <c r="I11" s="4"/>
      <c r="J11" s="4" t="s">
        <v>774</v>
      </c>
      <c r="K11" s="4"/>
      <c r="L11" s="4"/>
      <c r="M11" s="715" t="s">
        <v>781</v>
      </c>
      <c r="N11" s="715"/>
      <c r="O11" s="34" t="e" vm="17">
        <v>#VALUE!</v>
      </c>
      <c r="P11" s="4"/>
    </row>
    <row r="12" spans="1:22" ht="20.100000000000001" customHeight="1" x14ac:dyDescent="0.25">
      <c r="I12" s="3"/>
      <c r="J12" s="3"/>
      <c r="K12" s="3"/>
      <c r="L12" s="3"/>
      <c r="M12" s="3"/>
      <c r="N12" s="3"/>
      <c r="O12" s="3"/>
      <c r="P12" s="3"/>
    </row>
    <row r="13" spans="1:22" ht="15" customHeight="1" x14ac:dyDescent="0.25"/>
    <row r="14" spans="1:22" ht="20.100000000000001" customHeight="1" thickBot="1" x14ac:dyDescent="0.3">
      <c r="B14" s="20" t="s">
        <v>397</v>
      </c>
      <c r="C14" s="20"/>
      <c r="D14" s="20"/>
      <c r="E14" s="20"/>
      <c r="F14" s="20"/>
      <c r="G14" s="20"/>
      <c r="K14" s="33" t="s">
        <v>638</v>
      </c>
      <c r="L14" s="33"/>
      <c r="M14" s="33"/>
      <c r="N14" s="33"/>
      <c r="O14" s="33"/>
      <c r="P14" s="33"/>
      <c r="R14" s="10"/>
      <c r="S14" s="10"/>
      <c r="T14" s="10"/>
    </row>
    <row r="15" spans="1:22" ht="28.2" thickBot="1" x14ac:dyDescent="0.3">
      <c r="A15" s="13"/>
      <c r="B15" s="14" t="s">
        <v>50</v>
      </c>
      <c r="C15" s="15" t="s">
        <v>210</v>
      </c>
      <c r="D15" s="16" t="s">
        <v>121</v>
      </c>
      <c r="E15" s="14" t="s">
        <v>211</v>
      </c>
      <c r="F15" s="14" t="s">
        <v>49</v>
      </c>
      <c r="G15" s="14" t="s">
        <v>75</v>
      </c>
      <c r="J15" s="9"/>
      <c r="K15" s="27" t="s">
        <v>50</v>
      </c>
      <c r="L15" s="29" t="s">
        <v>210</v>
      </c>
      <c r="M15" s="31" t="s">
        <v>121</v>
      </c>
      <c r="N15" s="31" t="s">
        <v>211</v>
      </c>
      <c r="O15" s="31" t="s">
        <v>49</v>
      </c>
      <c r="P15" s="32" t="s">
        <v>75</v>
      </c>
      <c r="Q15" s="24"/>
      <c r="R15" s="748" t="s">
        <v>398</v>
      </c>
      <c r="S15" s="749"/>
      <c r="T15" s="22">
        <v>1.5</v>
      </c>
      <c r="U15" s="12"/>
      <c r="V15" s="12"/>
    </row>
    <row r="16" spans="1:22" ht="20.100000000000001" customHeight="1" x14ac:dyDescent="0.25">
      <c r="A16" s="16" t="s">
        <v>399</v>
      </c>
      <c r="B16" s="1" t="s">
        <v>400</v>
      </c>
      <c r="C16" s="16">
        <v>3</v>
      </c>
      <c r="D16" s="17">
        <v>2</v>
      </c>
      <c r="E16" s="17">
        <v>1</v>
      </c>
      <c r="F16" s="17">
        <v>3</v>
      </c>
      <c r="G16" s="17">
        <v>0</v>
      </c>
      <c r="I16" s="25" t="s">
        <v>399</v>
      </c>
      <c r="J16" s="26"/>
      <c r="K16" s="28" t="s">
        <v>400</v>
      </c>
      <c r="L16" s="30">
        <v>3</v>
      </c>
      <c r="M16" s="32">
        <v>2</v>
      </c>
      <c r="N16" s="32">
        <v>1</v>
      </c>
      <c r="O16" s="32">
        <v>3</v>
      </c>
      <c r="P16" s="30">
        <v>0</v>
      </c>
      <c r="Q16" s="24"/>
      <c r="R16" s="750" t="s">
        <v>401</v>
      </c>
      <c r="S16" s="751"/>
      <c r="T16" s="23">
        <v>2.15</v>
      </c>
      <c r="U16" s="12"/>
      <c r="V16" s="12"/>
    </row>
    <row r="17" spans="1:25" ht="20.100000000000001" customHeight="1" thickBot="1" x14ac:dyDescent="0.3">
      <c r="A17" s="18" t="s">
        <v>402</v>
      </c>
      <c r="B17" s="19" t="s">
        <v>400</v>
      </c>
      <c r="C17" s="18">
        <v>3</v>
      </c>
      <c r="D17" s="18">
        <v>2</v>
      </c>
      <c r="E17" s="18">
        <v>1</v>
      </c>
      <c r="F17" s="18">
        <v>1</v>
      </c>
      <c r="G17" s="18">
        <v>0</v>
      </c>
      <c r="I17" s="25" t="s">
        <v>402</v>
      </c>
      <c r="J17" s="26"/>
      <c r="K17" s="28" t="s">
        <v>400</v>
      </c>
      <c r="L17" s="30">
        <v>3</v>
      </c>
      <c r="M17" s="32">
        <v>2</v>
      </c>
      <c r="N17" s="32">
        <v>1</v>
      </c>
      <c r="O17" s="32">
        <v>1</v>
      </c>
      <c r="P17" s="30">
        <v>0</v>
      </c>
      <c r="U17" s="12"/>
      <c r="V17" s="12"/>
    </row>
    <row r="18" spans="1:25" ht="14.4" x14ac:dyDescent="0.25">
      <c r="U18" s="12"/>
      <c r="V18" s="12"/>
    </row>
    <row r="19" spans="1:25" ht="15" thickBot="1" x14ac:dyDescent="0.3">
      <c r="U19" s="12"/>
      <c r="V19" s="12"/>
    </row>
    <row r="20" spans="1:25" s="2" customFormat="1" ht="50.1" customHeight="1" thickBot="1" x14ac:dyDescent="0.3">
      <c r="I20" s="426" t="s">
        <v>403</v>
      </c>
      <c r="J20" s="427" t="s">
        <v>203</v>
      </c>
      <c r="K20" s="427" t="s">
        <v>204</v>
      </c>
      <c r="L20" s="428"/>
      <c r="M20" s="427" t="s">
        <v>404</v>
      </c>
      <c r="N20" s="428" t="s">
        <v>405</v>
      </c>
      <c r="O20" s="427" t="s">
        <v>207</v>
      </c>
      <c r="P20" s="428" t="s">
        <v>406</v>
      </c>
      <c r="Q20" s="427" t="s">
        <v>407</v>
      </c>
      <c r="R20" s="427" t="s">
        <v>408</v>
      </c>
      <c r="S20" s="427" t="s">
        <v>409</v>
      </c>
      <c r="T20" s="429" t="s">
        <v>410</v>
      </c>
      <c r="U20" s="21"/>
      <c r="V20" s="21"/>
    </row>
    <row r="21" spans="1:25" ht="20.100000000000001" customHeight="1" x14ac:dyDescent="0.25">
      <c r="A21" s="12"/>
      <c r="B21" s="12"/>
      <c r="C21" s="12"/>
      <c r="D21" s="12"/>
      <c r="E21" s="12"/>
      <c r="F21" s="12"/>
      <c r="G21" s="12"/>
      <c r="H21" s="12"/>
      <c r="I21" s="716" t="s">
        <v>411</v>
      </c>
      <c r="J21" s="719" t="s">
        <v>208</v>
      </c>
      <c r="K21" s="430" t="s">
        <v>101</v>
      </c>
      <c r="L21" s="431" t="s">
        <v>209</v>
      </c>
      <c r="M21" s="432" t="str">
        <f>S1_A1</f>
        <v>Select your answer</v>
      </c>
      <c r="N21" s="433" t="str">
        <f>HLOOKUP(M21,HMLN,2,FALSE)</f>
        <v>Unanswered</v>
      </c>
      <c r="O21" s="430">
        <v>1</v>
      </c>
      <c r="P21" s="433" t="e">
        <f>N21*O21</f>
        <v>#VALUE!</v>
      </c>
      <c r="Q21" s="734" t="e">
        <f>SUMPRODUCT(N21:N23,O21:O23)/SUMIF(N21:N23,"&gt;0",O21:O23)</f>
        <v>#DIV/0!</v>
      </c>
      <c r="R21" s="739" t="e" cm="1">
        <f t="array" ref="R21">_xlfn.IFS(Q21&lt;LtoMCutoff,"Low",AND(Q21&gt;=LtoMCutoff,Q21&lt;=MtoHCutoff),"Medium",Q21&gt;MtoHCutoff,"High")</f>
        <v>#DIV/0!</v>
      </c>
      <c r="S21" s="734" t="e">
        <f>AVERAGEIF(Q21:Q36,"&gt;0")</f>
        <v>#DIV/0!</v>
      </c>
      <c r="T21" s="735" t="e" cm="1">
        <f t="array" ref="T21">_xlfn.IFS(S21&lt;LtoMCutoff,"Low",AND(S21&gt;=LtoMCutoff,S21&lt;=MtoHCutoff),"Medium",S21&gt;MtoHCutoff,"High")</f>
        <v>#DIV/0!</v>
      </c>
      <c r="U21" s="12"/>
      <c r="V21" s="12"/>
      <c r="Y21" s="730"/>
    </row>
    <row r="22" spans="1:25" ht="20.100000000000001" customHeight="1" x14ac:dyDescent="0.25">
      <c r="A22" s="12"/>
      <c r="B22" s="12"/>
      <c r="C22" s="12"/>
      <c r="D22" s="12"/>
      <c r="E22" s="12"/>
      <c r="F22" s="12"/>
      <c r="G22" s="12"/>
      <c r="H22" s="12"/>
      <c r="I22" s="717"/>
      <c r="J22" s="711"/>
      <c r="K22" s="434" t="s">
        <v>106</v>
      </c>
      <c r="L22" s="435" t="s">
        <v>212</v>
      </c>
      <c r="M22" s="436" t="str">
        <f>S1_A2</f>
        <v>Select your answer</v>
      </c>
      <c r="N22" s="437" t="str">
        <f t="shared" ref="N21:N36" si="0">HLOOKUP(M22,HMLN,2,FALSE)</f>
        <v>Unanswered</v>
      </c>
      <c r="O22" s="434">
        <v>1</v>
      </c>
      <c r="P22" s="437" t="e">
        <f t="shared" ref="P22:P94" si="1">N22*O22</f>
        <v>#VALUE!</v>
      </c>
      <c r="Q22" s="709"/>
      <c r="R22" s="729"/>
      <c r="S22" s="709"/>
      <c r="T22" s="736"/>
      <c r="U22" s="12"/>
      <c r="V22" s="12"/>
      <c r="Y22" s="730"/>
    </row>
    <row r="23" spans="1:25" ht="20.100000000000001" customHeight="1" x14ac:dyDescent="0.25">
      <c r="A23" s="12"/>
      <c r="I23" s="717"/>
      <c r="J23" s="712"/>
      <c r="K23" s="438" t="s">
        <v>108</v>
      </c>
      <c r="L23" s="419" t="s">
        <v>936</v>
      </c>
      <c r="M23" s="439" t="str">
        <f>S1_A3</f>
        <v>Select your answer</v>
      </c>
      <c r="N23" s="440" t="str">
        <f t="shared" si="0"/>
        <v>Unanswered</v>
      </c>
      <c r="O23" s="438">
        <v>1</v>
      </c>
      <c r="P23" s="440" t="e">
        <f t="shared" si="1"/>
        <v>#VALUE!</v>
      </c>
      <c r="Q23" s="714"/>
      <c r="R23" s="740"/>
      <c r="S23" s="709"/>
      <c r="T23" s="736"/>
      <c r="U23" s="12"/>
      <c r="V23" s="12"/>
      <c r="Y23" s="730"/>
    </row>
    <row r="24" spans="1:25" ht="20.100000000000001" customHeight="1" x14ac:dyDescent="0.25">
      <c r="A24" s="12"/>
      <c r="I24" s="717"/>
      <c r="J24" s="711" t="s">
        <v>679</v>
      </c>
      <c r="K24" s="434" t="s">
        <v>13</v>
      </c>
      <c r="L24" s="435" t="s">
        <v>12</v>
      </c>
      <c r="M24" s="436" t="str">
        <f>S1_B1</f>
        <v>Select your answer</v>
      </c>
      <c r="N24" s="437" t="str">
        <f t="shared" si="0"/>
        <v>Unanswered</v>
      </c>
      <c r="O24" s="434">
        <v>1</v>
      </c>
      <c r="P24" s="437" t="e">
        <f t="shared" si="1"/>
        <v>#VALUE!</v>
      </c>
      <c r="Q24" s="709" t="e">
        <f>SUMPRODUCT(N24:N28,O24:O28)/SUMIF(N24:N28,"&gt;0",O24:O28)</f>
        <v>#DIV/0!</v>
      </c>
      <c r="R24" s="729" t="e" cm="1">
        <f t="array" ref="R24">_xlfn.IFS(Q24&lt;LtoMCutoff,"Low",AND(Q24&gt;=LtoMCutoff,Q24&lt;=MtoHCutoff),"Medium",Q24&gt;MtoHCutoff,"High")</f>
        <v>#DIV/0!</v>
      </c>
      <c r="S24" s="709"/>
      <c r="T24" s="736"/>
      <c r="U24" s="12"/>
      <c r="V24" s="12"/>
    </row>
    <row r="25" spans="1:25" ht="20.100000000000001" customHeight="1" x14ac:dyDescent="0.25">
      <c r="A25" s="12"/>
      <c r="B25" s="12"/>
      <c r="C25" s="12"/>
      <c r="D25" s="12"/>
      <c r="E25" s="12"/>
      <c r="F25" s="12"/>
      <c r="G25" s="12"/>
      <c r="H25" s="12"/>
      <c r="I25" s="717"/>
      <c r="J25" s="711"/>
      <c r="K25" s="441" t="s">
        <v>15</v>
      </c>
      <c r="L25" s="253" t="s">
        <v>14</v>
      </c>
      <c r="M25" s="442" t="str">
        <f>S1_B2</f>
        <v>Select your answer</v>
      </c>
      <c r="N25" s="443" t="str">
        <f t="shared" si="0"/>
        <v>Unanswered</v>
      </c>
      <c r="O25" s="441">
        <v>1</v>
      </c>
      <c r="P25" s="443" t="e">
        <f t="shared" si="1"/>
        <v>#VALUE!</v>
      </c>
      <c r="Q25" s="709"/>
      <c r="R25" s="729"/>
      <c r="S25" s="709"/>
      <c r="T25" s="736"/>
      <c r="U25" s="12"/>
      <c r="V25" s="12"/>
    </row>
    <row r="26" spans="1:25" ht="20.100000000000001" customHeight="1" x14ac:dyDescent="0.25">
      <c r="A26" s="12"/>
      <c r="B26" s="12"/>
      <c r="C26" s="12"/>
      <c r="D26" s="12"/>
      <c r="E26" s="12"/>
      <c r="F26" s="12"/>
      <c r="G26" s="12"/>
      <c r="H26" s="12"/>
      <c r="I26" s="717"/>
      <c r="J26" s="711"/>
      <c r="K26" s="434" t="s">
        <v>17</v>
      </c>
      <c r="L26" s="435" t="s">
        <v>16</v>
      </c>
      <c r="M26" s="436" t="str">
        <f>S1_B3</f>
        <v>Select your answer</v>
      </c>
      <c r="N26" s="437" t="str">
        <f t="shared" si="0"/>
        <v>Unanswered</v>
      </c>
      <c r="O26" s="434">
        <v>1</v>
      </c>
      <c r="P26" s="437" t="e">
        <f t="shared" si="1"/>
        <v>#VALUE!</v>
      </c>
      <c r="Q26" s="709"/>
      <c r="R26" s="729"/>
      <c r="S26" s="709"/>
      <c r="T26" s="736"/>
      <c r="U26" s="12"/>
      <c r="V26" s="12"/>
    </row>
    <row r="27" spans="1:25" ht="20.100000000000001" customHeight="1" x14ac:dyDescent="0.25">
      <c r="A27" s="12"/>
      <c r="B27" s="12"/>
      <c r="C27" s="12"/>
      <c r="D27" s="12"/>
      <c r="E27" s="12"/>
      <c r="F27" s="12"/>
      <c r="G27" s="12"/>
      <c r="H27" s="12"/>
      <c r="I27" s="717"/>
      <c r="J27" s="711"/>
      <c r="K27" s="434" t="s">
        <v>19</v>
      </c>
      <c r="L27" s="435" t="s">
        <v>18</v>
      </c>
      <c r="M27" s="436" t="str">
        <f>S1_B4</f>
        <v>Select your answer</v>
      </c>
      <c r="N27" s="437" t="str">
        <f t="shared" si="0"/>
        <v>Unanswered</v>
      </c>
      <c r="O27" s="434">
        <v>1</v>
      </c>
      <c r="P27" s="437" t="e">
        <f t="shared" si="1"/>
        <v>#VALUE!</v>
      </c>
      <c r="Q27" s="709"/>
      <c r="R27" s="729"/>
      <c r="S27" s="709"/>
      <c r="T27" s="736"/>
      <c r="U27" s="12"/>
      <c r="V27" s="12"/>
    </row>
    <row r="28" spans="1:25" ht="20.100000000000001" customHeight="1" x14ac:dyDescent="0.25">
      <c r="A28" s="12"/>
      <c r="B28" s="12"/>
      <c r="C28" s="12"/>
      <c r="D28" s="12"/>
      <c r="E28" s="12"/>
      <c r="F28" s="12"/>
      <c r="G28" s="12"/>
      <c r="H28" s="12"/>
      <c r="I28" s="717"/>
      <c r="J28" s="712"/>
      <c r="K28" s="438" t="s">
        <v>20</v>
      </c>
      <c r="L28" s="419" t="s">
        <v>927</v>
      </c>
      <c r="M28" s="439" t="str">
        <f>S1_B5</f>
        <v>Select your answer</v>
      </c>
      <c r="N28" s="440" t="str">
        <f t="shared" si="0"/>
        <v>Unanswered</v>
      </c>
      <c r="O28" s="438">
        <v>1</v>
      </c>
      <c r="P28" s="440" t="e">
        <f>N28*O28</f>
        <v>#VALUE!</v>
      </c>
      <c r="Q28" s="714"/>
      <c r="R28" s="740"/>
      <c r="S28" s="709"/>
      <c r="T28" s="736"/>
      <c r="U28" s="12"/>
      <c r="V28" s="12"/>
    </row>
    <row r="29" spans="1:25" ht="20.100000000000001" customHeight="1" x14ac:dyDescent="0.25">
      <c r="A29" s="12"/>
      <c r="B29" s="12"/>
      <c r="C29" s="12"/>
      <c r="D29" s="12"/>
      <c r="E29" s="12"/>
      <c r="F29" s="12"/>
      <c r="G29" s="12"/>
      <c r="H29" s="12"/>
      <c r="I29" s="717"/>
      <c r="J29" s="711" t="s">
        <v>674</v>
      </c>
      <c r="K29" s="434" t="s">
        <v>22</v>
      </c>
      <c r="L29" s="435" t="s">
        <v>213</v>
      </c>
      <c r="M29" s="436" t="str">
        <f>S1_C1</f>
        <v>Select your answer</v>
      </c>
      <c r="N29" s="437" t="str">
        <f t="shared" si="0"/>
        <v>Unanswered</v>
      </c>
      <c r="O29" s="434">
        <v>1</v>
      </c>
      <c r="P29" s="437" t="e">
        <f t="shared" si="1"/>
        <v>#VALUE!</v>
      </c>
      <c r="Q29" s="709" t="e">
        <f>SUMPRODUCT(N29:N32,O29:O32)/SUMIF(N29:N32,"&gt;0",O29:O32)</f>
        <v>#DIV/0!</v>
      </c>
      <c r="R29" s="729" t="e" cm="1">
        <f t="array" ref="R29">_xlfn.IFS(Q29&lt;LtoMCutoff,"Low",AND(Q29&gt;=LtoMCutoff,Q29&lt;=MtoHCutoff),"Medium",Q29&gt;MtoHCutoff,"High")</f>
        <v>#DIV/0!</v>
      </c>
      <c r="S29" s="709"/>
      <c r="T29" s="736"/>
      <c r="U29" s="12"/>
      <c r="V29" s="12"/>
    </row>
    <row r="30" spans="1:25" ht="20.100000000000001" customHeight="1" x14ac:dyDescent="0.25">
      <c r="A30" s="12"/>
      <c r="B30" s="12"/>
      <c r="C30" s="12"/>
      <c r="D30" s="12"/>
      <c r="E30" s="12"/>
      <c r="F30" s="12"/>
      <c r="G30" s="12"/>
      <c r="H30" s="12"/>
      <c r="I30" s="717"/>
      <c r="J30" s="711"/>
      <c r="K30" s="434" t="s">
        <v>25</v>
      </c>
      <c r="L30" s="435" t="s">
        <v>24</v>
      </c>
      <c r="M30" s="436" t="str">
        <f>S1_C2</f>
        <v>Select your answer</v>
      </c>
      <c r="N30" s="437" t="str">
        <f t="shared" si="0"/>
        <v>Unanswered</v>
      </c>
      <c r="O30" s="434">
        <v>1</v>
      </c>
      <c r="P30" s="437" t="e">
        <f t="shared" si="1"/>
        <v>#VALUE!</v>
      </c>
      <c r="Q30" s="709"/>
      <c r="R30" s="729"/>
      <c r="S30" s="709"/>
      <c r="T30" s="736"/>
      <c r="U30" s="12"/>
      <c r="V30" s="12"/>
    </row>
    <row r="31" spans="1:25" ht="20.100000000000001" customHeight="1" x14ac:dyDescent="0.25">
      <c r="A31" s="12"/>
      <c r="B31" s="12"/>
      <c r="C31" s="12"/>
      <c r="D31" s="12"/>
      <c r="E31" s="12"/>
      <c r="F31" s="12"/>
      <c r="G31" s="12"/>
      <c r="H31" s="12"/>
      <c r="I31" s="717"/>
      <c r="J31" s="711"/>
      <c r="K31" s="438" t="s">
        <v>27</v>
      </c>
      <c r="L31" s="419" t="s">
        <v>912</v>
      </c>
      <c r="M31" s="439" t="str">
        <f>S1_C3</f>
        <v>Select your answer</v>
      </c>
      <c r="N31" s="440" t="str">
        <f t="shared" si="0"/>
        <v>Unanswered</v>
      </c>
      <c r="O31" s="438">
        <v>1</v>
      </c>
      <c r="P31" s="440" t="e">
        <f t="shared" si="1"/>
        <v>#VALUE!</v>
      </c>
      <c r="Q31" s="709"/>
      <c r="R31" s="729"/>
      <c r="S31" s="709"/>
      <c r="T31" s="736"/>
      <c r="U31" s="12"/>
      <c r="V31" s="12"/>
    </row>
    <row r="32" spans="1:25" ht="20.100000000000001" customHeight="1" x14ac:dyDescent="0.25">
      <c r="A32" s="12"/>
      <c r="B32" s="12"/>
      <c r="C32" s="12"/>
      <c r="D32" s="12"/>
      <c r="E32" s="12"/>
      <c r="F32" s="12"/>
      <c r="G32" s="12"/>
      <c r="H32" s="12"/>
      <c r="I32" s="717"/>
      <c r="J32" s="712"/>
      <c r="K32" s="438" t="s">
        <v>29</v>
      </c>
      <c r="L32" s="419" t="s">
        <v>928</v>
      </c>
      <c r="M32" s="439" t="str">
        <f>S1_C4</f>
        <v>Select your answer</v>
      </c>
      <c r="N32" s="440" t="str">
        <f t="shared" si="0"/>
        <v>Unanswered</v>
      </c>
      <c r="O32" s="438">
        <v>1</v>
      </c>
      <c r="P32" s="440" t="e">
        <f t="shared" si="1"/>
        <v>#VALUE!</v>
      </c>
      <c r="Q32" s="714"/>
      <c r="R32" s="740"/>
      <c r="S32" s="709"/>
      <c r="T32" s="736"/>
      <c r="U32" s="12"/>
      <c r="V32" s="12"/>
    </row>
    <row r="33" spans="1:22" ht="20.100000000000001" customHeight="1" x14ac:dyDescent="0.25">
      <c r="A33" s="12"/>
      <c r="B33" s="12"/>
      <c r="C33" s="12"/>
      <c r="D33" s="12"/>
      <c r="E33" s="12"/>
      <c r="F33" s="12"/>
      <c r="G33" s="12"/>
      <c r="H33" s="12"/>
      <c r="I33" s="717"/>
      <c r="J33" s="711" t="s">
        <v>677</v>
      </c>
      <c r="K33" s="434" t="s">
        <v>31</v>
      </c>
      <c r="L33" s="435" t="s">
        <v>214</v>
      </c>
      <c r="M33" s="436" t="str">
        <f>S1_D1</f>
        <v>Select your answer</v>
      </c>
      <c r="N33" s="437" t="str">
        <f t="shared" si="0"/>
        <v>Unanswered</v>
      </c>
      <c r="O33" s="434">
        <v>1</v>
      </c>
      <c r="P33" s="437" t="e">
        <f t="shared" si="1"/>
        <v>#VALUE!</v>
      </c>
      <c r="Q33" s="709" t="e">
        <f>SUMPRODUCT(N33:N36,O33:O36)/SUMIF(N33:N36,"&gt;0",O33:O36)</f>
        <v>#DIV/0!</v>
      </c>
      <c r="R33" s="729" t="e" cm="1">
        <f t="array" ref="R33">_xlfn.IFS(Q33&lt;LtoMCutoff,"Low",AND(Q33&gt;=LtoMCutoff,Q33&lt;=MtoHCutoff),"Medium",Q33&gt;MtoHCutoff,"High")</f>
        <v>#DIV/0!</v>
      </c>
      <c r="S33" s="709"/>
      <c r="T33" s="736"/>
      <c r="U33" s="12"/>
      <c r="V33" s="12"/>
    </row>
    <row r="34" spans="1:22" ht="20.100000000000001" customHeight="1" x14ac:dyDescent="0.25">
      <c r="A34" s="12"/>
      <c r="B34" s="12"/>
      <c r="C34" s="12"/>
      <c r="D34" s="12"/>
      <c r="E34" s="12"/>
      <c r="F34" s="12"/>
      <c r="G34" s="12"/>
      <c r="H34" s="12"/>
      <c r="I34" s="717"/>
      <c r="J34" s="711"/>
      <c r="K34" s="434" t="s">
        <v>33</v>
      </c>
      <c r="L34" s="435" t="s">
        <v>32</v>
      </c>
      <c r="M34" s="436" t="str">
        <f>S1_D2</f>
        <v>Select your answer</v>
      </c>
      <c r="N34" s="437" t="str">
        <f t="shared" si="0"/>
        <v>Unanswered</v>
      </c>
      <c r="O34" s="434">
        <v>1</v>
      </c>
      <c r="P34" s="437" t="e">
        <f t="shared" si="1"/>
        <v>#VALUE!</v>
      </c>
      <c r="Q34" s="709"/>
      <c r="R34" s="729"/>
      <c r="S34" s="709"/>
      <c r="T34" s="736"/>
      <c r="U34" s="12"/>
      <c r="V34" s="12"/>
    </row>
    <row r="35" spans="1:22" ht="20.100000000000001" customHeight="1" x14ac:dyDescent="0.25">
      <c r="A35" s="12"/>
      <c r="B35" s="12"/>
      <c r="C35" s="12"/>
      <c r="D35" s="12"/>
      <c r="E35" s="12"/>
      <c r="F35" s="12"/>
      <c r="G35" s="12"/>
      <c r="H35" s="12"/>
      <c r="I35" s="717"/>
      <c r="J35" s="711"/>
      <c r="K35" s="434" t="s">
        <v>34</v>
      </c>
      <c r="L35" s="435" t="s">
        <v>916</v>
      </c>
      <c r="M35" s="436" t="str">
        <f>S1_D3</f>
        <v>Select your answer</v>
      </c>
      <c r="N35" s="437" t="str">
        <f t="shared" si="0"/>
        <v>Unanswered</v>
      </c>
      <c r="O35" s="434">
        <v>1</v>
      </c>
      <c r="P35" s="437" t="e">
        <f t="shared" si="1"/>
        <v>#VALUE!</v>
      </c>
      <c r="Q35" s="709"/>
      <c r="R35" s="729"/>
      <c r="S35" s="709"/>
      <c r="T35" s="736"/>
      <c r="U35" s="12"/>
      <c r="V35" s="12"/>
    </row>
    <row r="36" spans="1:22" ht="20.100000000000001" customHeight="1" thickBot="1" x14ac:dyDescent="0.3">
      <c r="A36" s="12"/>
      <c r="B36" s="12"/>
      <c r="C36" s="12"/>
      <c r="D36" s="12"/>
      <c r="E36" s="12"/>
      <c r="F36" s="12"/>
      <c r="G36" s="12"/>
      <c r="H36" s="12"/>
      <c r="I36" s="718"/>
      <c r="J36" s="713"/>
      <c r="K36" s="444" t="s">
        <v>36</v>
      </c>
      <c r="L36" s="445" t="s">
        <v>929</v>
      </c>
      <c r="M36" s="446" t="str">
        <f>S1_D4</f>
        <v>Select your answer</v>
      </c>
      <c r="N36" s="447" t="str">
        <f t="shared" si="0"/>
        <v>Unanswered</v>
      </c>
      <c r="O36" s="444">
        <v>1</v>
      </c>
      <c r="P36" s="447" t="e">
        <f t="shared" si="1"/>
        <v>#VALUE!</v>
      </c>
      <c r="Q36" s="710"/>
      <c r="R36" s="752"/>
      <c r="S36" s="710"/>
      <c r="T36" s="737"/>
      <c r="U36" s="12"/>
      <c r="V36" s="12"/>
    </row>
    <row r="37" spans="1:22" ht="20.100000000000001" customHeight="1" x14ac:dyDescent="0.25">
      <c r="A37" s="12"/>
      <c r="B37" s="12"/>
      <c r="C37" s="12"/>
      <c r="D37" s="12"/>
      <c r="E37" s="12"/>
      <c r="F37" s="12"/>
      <c r="G37" s="12"/>
      <c r="H37" s="12"/>
      <c r="I37" s="723" t="s">
        <v>412</v>
      </c>
      <c r="J37" s="726" t="s">
        <v>208</v>
      </c>
      <c r="K37" s="448" t="s">
        <v>101</v>
      </c>
      <c r="L37" s="449" t="s">
        <v>100</v>
      </c>
      <c r="M37" s="450" t="str">
        <f>S2_A1</f>
        <v>Select your answer</v>
      </c>
      <c r="N37" s="448" t="str">
        <f t="shared" ref="N37:N94" si="2">HLOOKUP(M37,HMLN,3,FALSE)</f>
        <v>Unanswered</v>
      </c>
      <c r="O37" s="448">
        <v>1</v>
      </c>
      <c r="P37" s="448" t="e">
        <f t="shared" si="1"/>
        <v>#VALUE!</v>
      </c>
      <c r="Q37" s="734" t="e">
        <f>SUMPRODUCT(N37:N49,O37:O49)/SUMIF(N37:N49,"&gt;0",O37:O49)</f>
        <v>#DIV/0!</v>
      </c>
      <c r="R37" s="739" t="e" cm="1">
        <f t="array" ref="R37">_xlfn.IFS(Q37&lt;LtoMCutoff,"Low",AND(Q37&gt;=LtoMCutoff,Q37&lt;=MtoHCutoff),"Medium",Q37&gt;MtoHCutoff,"High")</f>
        <v>#DIV/0!</v>
      </c>
      <c r="S37" s="734" t="e">
        <f>AVERAGEIF(Q37:Q59,"&gt;0")</f>
        <v>#DIV/0!</v>
      </c>
      <c r="T37" s="735" t="e" cm="1">
        <f t="array" ref="T37">_xlfn.IFS(S37&lt;LtoMCutoff,"Low",AND(S37&gt;=LtoMCutoff,S37&lt;=MtoHCutoff),"Medium",S37&gt;MtoHCutoff,"High")</f>
        <v>#DIV/0!</v>
      </c>
      <c r="U37" s="12"/>
      <c r="V37" s="12"/>
    </row>
    <row r="38" spans="1:22" ht="20.100000000000001" customHeight="1" x14ac:dyDescent="0.25">
      <c r="A38" s="12"/>
      <c r="B38" s="12"/>
      <c r="C38" s="12"/>
      <c r="D38" s="12"/>
      <c r="E38" s="12"/>
      <c r="F38" s="12"/>
      <c r="G38" s="12"/>
      <c r="H38" s="12"/>
      <c r="I38" s="724"/>
      <c r="J38" s="721"/>
      <c r="K38" s="434" t="s">
        <v>106</v>
      </c>
      <c r="L38" s="435" t="s">
        <v>105</v>
      </c>
      <c r="M38" s="436" t="str">
        <f>S2_A2</f>
        <v>Select your answer</v>
      </c>
      <c r="N38" s="434" t="str">
        <f t="shared" si="2"/>
        <v>Unanswered</v>
      </c>
      <c r="O38" s="434">
        <v>1</v>
      </c>
      <c r="P38" s="434" t="e">
        <f t="shared" si="1"/>
        <v>#VALUE!</v>
      </c>
      <c r="Q38" s="709"/>
      <c r="R38" s="729"/>
      <c r="S38" s="709"/>
      <c r="T38" s="736"/>
      <c r="U38" s="12"/>
      <c r="V38" s="12"/>
    </row>
    <row r="39" spans="1:22" ht="20.100000000000001" customHeight="1" x14ac:dyDescent="0.25">
      <c r="A39" s="12"/>
      <c r="B39" s="12"/>
      <c r="C39" s="12"/>
      <c r="D39" s="12"/>
      <c r="E39" s="12"/>
      <c r="F39" s="12"/>
      <c r="G39" s="12"/>
      <c r="H39" s="12"/>
      <c r="I39" s="724"/>
      <c r="J39" s="721"/>
      <c r="K39" s="441" t="s">
        <v>108</v>
      </c>
      <c r="L39" s="253" t="s">
        <v>107</v>
      </c>
      <c r="M39" s="442" t="str">
        <f>S2_A3</f>
        <v>Select your answer</v>
      </c>
      <c r="N39" s="441" t="str">
        <f t="shared" si="2"/>
        <v>Unanswered</v>
      </c>
      <c r="O39" s="441">
        <v>1</v>
      </c>
      <c r="P39" s="441" t="e">
        <f t="shared" si="1"/>
        <v>#VALUE!</v>
      </c>
      <c r="Q39" s="709"/>
      <c r="R39" s="729"/>
      <c r="S39" s="709"/>
      <c r="T39" s="736"/>
      <c r="U39" s="12"/>
      <c r="V39" s="12"/>
    </row>
    <row r="40" spans="1:22" ht="20.100000000000001" customHeight="1" x14ac:dyDescent="0.25">
      <c r="A40" s="12"/>
      <c r="B40" s="12"/>
      <c r="C40" s="12"/>
      <c r="D40" s="12"/>
      <c r="E40" s="12"/>
      <c r="F40" s="12"/>
      <c r="G40" s="12"/>
      <c r="H40" s="12"/>
      <c r="I40" s="724"/>
      <c r="J40" s="721"/>
      <c r="K40" s="434" t="s">
        <v>111</v>
      </c>
      <c r="L40" s="435" t="s">
        <v>215</v>
      </c>
      <c r="M40" s="436" t="str">
        <f>S2_A4a</f>
        <v>Select your answer</v>
      </c>
      <c r="N40" s="434" t="str">
        <f t="shared" si="2"/>
        <v>Unanswered</v>
      </c>
      <c r="O40" s="434">
        <v>1</v>
      </c>
      <c r="P40" s="434" t="e">
        <f t="shared" si="1"/>
        <v>#VALUE!</v>
      </c>
      <c r="Q40" s="709"/>
      <c r="R40" s="729"/>
      <c r="S40" s="709"/>
      <c r="T40" s="736"/>
      <c r="U40" s="12"/>
      <c r="V40" s="12"/>
    </row>
    <row r="41" spans="1:22" ht="20.100000000000001" customHeight="1" x14ac:dyDescent="0.25">
      <c r="A41" s="12"/>
      <c r="B41" s="12"/>
      <c r="C41" s="12"/>
      <c r="D41" s="12"/>
      <c r="E41" s="12"/>
      <c r="F41" s="12"/>
      <c r="G41" s="12"/>
      <c r="H41" s="12"/>
      <c r="I41" s="724"/>
      <c r="J41" s="721"/>
      <c r="K41" s="438" t="s">
        <v>113</v>
      </c>
      <c r="L41" s="419" t="s">
        <v>216</v>
      </c>
      <c r="M41" s="439" t="str">
        <f>S2_A4b</f>
        <v>Select your answer</v>
      </c>
      <c r="N41" s="438" t="str">
        <f t="shared" si="2"/>
        <v>Unanswered</v>
      </c>
      <c r="O41" s="438">
        <v>1</v>
      </c>
      <c r="P41" s="438" t="e">
        <f t="shared" si="1"/>
        <v>#VALUE!</v>
      </c>
      <c r="Q41" s="709"/>
      <c r="R41" s="729"/>
      <c r="S41" s="709"/>
      <c r="T41" s="736"/>
      <c r="U41" s="12"/>
      <c r="V41" s="12"/>
    </row>
    <row r="42" spans="1:22" ht="20.100000000000001" customHeight="1" x14ac:dyDescent="0.25">
      <c r="A42" s="12"/>
      <c r="B42" s="12"/>
      <c r="C42" s="12"/>
      <c r="D42" s="12"/>
      <c r="E42" s="12"/>
      <c r="F42" s="12"/>
      <c r="G42" s="12"/>
      <c r="H42" s="12"/>
      <c r="I42" s="724"/>
      <c r="J42" s="721"/>
      <c r="K42" s="441" t="s">
        <v>116</v>
      </c>
      <c r="L42" s="253" t="s">
        <v>217</v>
      </c>
      <c r="M42" s="442" t="str">
        <f>S2_A4c</f>
        <v>Select your answer</v>
      </c>
      <c r="N42" s="441" t="str">
        <f t="shared" si="2"/>
        <v>Unanswered</v>
      </c>
      <c r="O42" s="441">
        <v>1</v>
      </c>
      <c r="P42" s="441" t="e">
        <f t="shared" si="1"/>
        <v>#VALUE!</v>
      </c>
      <c r="Q42" s="709"/>
      <c r="R42" s="729"/>
      <c r="S42" s="709"/>
      <c r="T42" s="736"/>
      <c r="U42" s="12"/>
      <c r="V42" s="12"/>
    </row>
    <row r="43" spans="1:22" ht="20.100000000000001" customHeight="1" x14ac:dyDescent="0.25">
      <c r="A43" s="12"/>
      <c r="B43" s="12"/>
      <c r="C43" s="12"/>
      <c r="D43" s="12"/>
      <c r="E43" s="12"/>
      <c r="F43" s="12"/>
      <c r="G43" s="12"/>
      <c r="H43" s="12"/>
      <c r="I43" s="724"/>
      <c r="J43" s="721"/>
      <c r="K43" s="434" t="s">
        <v>118</v>
      </c>
      <c r="L43" s="435" t="s">
        <v>218</v>
      </c>
      <c r="M43" s="436" t="str">
        <f>S2_A4d</f>
        <v>Select your answer</v>
      </c>
      <c r="N43" s="434" t="str">
        <f t="shared" si="2"/>
        <v>Unanswered</v>
      </c>
      <c r="O43" s="434">
        <v>1</v>
      </c>
      <c r="P43" s="434" t="e">
        <f t="shared" si="1"/>
        <v>#VALUE!</v>
      </c>
      <c r="Q43" s="709"/>
      <c r="R43" s="729"/>
      <c r="S43" s="709"/>
      <c r="T43" s="736"/>
      <c r="U43" s="12"/>
      <c r="V43" s="12"/>
    </row>
    <row r="44" spans="1:22" ht="20.100000000000001" customHeight="1" x14ac:dyDescent="0.25">
      <c r="A44" s="12"/>
      <c r="B44" s="12"/>
      <c r="C44" s="12"/>
      <c r="D44" s="12"/>
      <c r="E44" s="12"/>
      <c r="F44" s="12"/>
      <c r="G44" s="12"/>
      <c r="H44" s="12"/>
      <c r="I44" s="724"/>
      <c r="J44" s="721"/>
      <c r="K44" s="441" t="s">
        <v>120</v>
      </c>
      <c r="L44" s="253" t="s">
        <v>219</v>
      </c>
      <c r="M44" s="442" t="str">
        <f>S2_A4e</f>
        <v>Select your answer</v>
      </c>
      <c r="N44" s="441" t="str">
        <f t="shared" si="2"/>
        <v>Unanswered</v>
      </c>
      <c r="O44" s="441">
        <v>1</v>
      </c>
      <c r="P44" s="441" t="e">
        <f t="shared" si="1"/>
        <v>#VALUE!</v>
      </c>
      <c r="Q44" s="709"/>
      <c r="R44" s="729"/>
      <c r="S44" s="709"/>
      <c r="T44" s="736"/>
      <c r="U44" s="12"/>
      <c r="V44" s="12"/>
    </row>
    <row r="45" spans="1:22" ht="20.100000000000001" customHeight="1" x14ac:dyDescent="0.25">
      <c r="A45" s="12"/>
      <c r="B45" s="12"/>
      <c r="C45" s="12"/>
      <c r="D45" s="12"/>
      <c r="E45" s="12"/>
      <c r="F45" s="12"/>
      <c r="G45" s="12"/>
      <c r="H45" s="12"/>
      <c r="I45" s="724"/>
      <c r="J45" s="721"/>
      <c r="K45" s="434" t="s">
        <v>123</v>
      </c>
      <c r="L45" s="435" t="s">
        <v>220</v>
      </c>
      <c r="M45" s="436" t="str">
        <f>S2_A4f</f>
        <v>Select your answer</v>
      </c>
      <c r="N45" s="434" t="str">
        <f t="shared" si="2"/>
        <v>Unanswered</v>
      </c>
      <c r="O45" s="434">
        <v>1</v>
      </c>
      <c r="P45" s="434" t="e">
        <f t="shared" si="1"/>
        <v>#VALUE!</v>
      </c>
      <c r="Q45" s="709"/>
      <c r="R45" s="729"/>
      <c r="S45" s="709"/>
      <c r="T45" s="736"/>
      <c r="U45" s="12"/>
      <c r="V45" s="12"/>
    </row>
    <row r="46" spans="1:22" ht="20.100000000000001" customHeight="1" x14ac:dyDescent="0.25">
      <c r="A46" s="12"/>
      <c r="B46" s="12"/>
      <c r="C46" s="12"/>
      <c r="D46" s="12"/>
      <c r="E46" s="12"/>
      <c r="F46" s="12"/>
      <c r="G46" s="12"/>
      <c r="H46" s="12"/>
      <c r="I46" s="724"/>
      <c r="J46" s="721"/>
      <c r="K46" s="441" t="s">
        <v>125</v>
      </c>
      <c r="L46" s="253" t="s">
        <v>221</v>
      </c>
      <c r="M46" s="442" t="str">
        <f>S2_A4g</f>
        <v>Select your answer</v>
      </c>
      <c r="N46" s="441" t="str">
        <f t="shared" si="2"/>
        <v>Unanswered</v>
      </c>
      <c r="O46" s="441">
        <v>1</v>
      </c>
      <c r="P46" s="441" t="e">
        <f t="shared" si="1"/>
        <v>#VALUE!</v>
      </c>
      <c r="Q46" s="709"/>
      <c r="R46" s="729"/>
      <c r="S46" s="709"/>
      <c r="T46" s="736"/>
      <c r="U46" s="12"/>
      <c r="V46" s="12"/>
    </row>
    <row r="47" spans="1:22" ht="20.100000000000001" customHeight="1" x14ac:dyDescent="0.25">
      <c r="A47" s="12"/>
      <c r="B47" s="12"/>
      <c r="C47" s="12"/>
      <c r="D47" s="12"/>
      <c r="E47" s="12"/>
      <c r="F47" s="12"/>
      <c r="G47" s="12"/>
      <c r="H47" s="12"/>
      <c r="I47" s="724"/>
      <c r="J47" s="721"/>
      <c r="K47" s="434" t="s">
        <v>126</v>
      </c>
      <c r="L47" s="435" t="s">
        <v>222</v>
      </c>
      <c r="M47" s="436" t="str">
        <f>S2_A4h</f>
        <v>Select your answer</v>
      </c>
      <c r="N47" s="434" t="str">
        <f t="shared" si="2"/>
        <v>Unanswered</v>
      </c>
      <c r="O47" s="434">
        <v>1</v>
      </c>
      <c r="P47" s="434" t="e">
        <f t="shared" si="1"/>
        <v>#VALUE!</v>
      </c>
      <c r="Q47" s="709"/>
      <c r="R47" s="729"/>
      <c r="S47" s="709"/>
      <c r="T47" s="736"/>
      <c r="U47" s="12"/>
      <c r="V47" s="12"/>
    </row>
    <row r="48" spans="1:22" ht="20.100000000000001" customHeight="1" x14ac:dyDescent="0.25">
      <c r="A48" s="12"/>
      <c r="B48" s="12"/>
      <c r="C48" s="12"/>
      <c r="D48" s="12"/>
      <c r="E48" s="12"/>
      <c r="F48" s="12"/>
      <c r="G48" s="12"/>
      <c r="H48" s="12"/>
      <c r="I48" s="724"/>
      <c r="J48" s="721"/>
      <c r="K48" s="438" t="s">
        <v>128</v>
      </c>
      <c r="L48" s="419" t="s">
        <v>127</v>
      </c>
      <c r="M48" s="439" t="str">
        <f>S2_A5</f>
        <v>Select your answer</v>
      </c>
      <c r="N48" s="438" t="str">
        <f t="shared" si="2"/>
        <v>Unanswered</v>
      </c>
      <c r="O48" s="438">
        <v>1</v>
      </c>
      <c r="P48" s="438" t="e">
        <f t="shared" si="1"/>
        <v>#VALUE!</v>
      </c>
      <c r="Q48" s="709"/>
      <c r="R48" s="729"/>
      <c r="S48" s="709"/>
      <c r="T48" s="736"/>
      <c r="U48" s="12"/>
      <c r="V48" s="12"/>
    </row>
    <row r="49" spans="1:22" ht="20.100000000000001" customHeight="1" x14ac:dyDescent="0.25">
      <c r="A49" s="12"/>
      <c r="B49" s="12"/>
      <c r="C49" s="12"/>
      <c r="D49" s="12"/>
      <c r="E49" s="12"/>
      <c r="F49" s="12"/>
      <c r="G49" s="12"/>
      <c r="H49" s="12"/>
      <c r="I49" s="724"/>
      <c r="J49" s="727"/>
      <c r="K49" s="438" t="s">
        <v>131</v>
      </c>
      <c r="L49" s="253" t="s">
        <v>130</v>
      </c>
      <c r="M49" s="442" t="str">
        <f>S2_A6</f>
        <v>Select your answer</v>
      </c>
      <c r="N49" s="441" t="str">
        <f t="shared" si="2"/>
        <v>Unanswered</v>
      </c>
      <c r="O49" s="441">
        <v>1</v>
      </c>
      <c r="P49" s="441" t="e">
        <f t="shared" si="1"/>
        <v>#VALUE!</v>
      </c>
      <c r="Q49" s="709"/>
      <c r="R49" s="729"/>
      <c r="S49" s="709"/>
      <c r="T49" s="736"/>
      <c r="U49" s="12"/>
      <c r="V49" s="12"/>
    </row>
    <row r="50" spans="1:22" ht="20.100000000000001" customHeight="1" x14ac:dyDescent="0.25">
      <c r="A50" s="12"/>
      <c r="B50" s="12"/>
      <c r="C50" s="12"/>
      <c r="D50" s="12"/>
      <c r="E50" s="12"/>
      <c r="F50" s="12"/>
      <c r="G50" s="12"/>
      <c r="H50" s="12"/>
      <c r="I50" s="724"/>
      <c r="J50" s="721" t="s">
        <v>673</v>
      </c>
      <c r="K50" s="438" t="s">
        <v>223</v>
      </c>
      <c r="L50" s="435" t="s">
        <v>133</v>
      </c>
      <c r="M50" s="436" t="str">
        <f>S2_B1a</f>
        <v>Select your answer</v>
      </c>
      <c r="N50" s="434" t="str">
        <f t="shared" si="2"/>
        <v>Unanswered</v>
      </c>
      <c r="O50" s="434">
        <v>0.5</v>
      </c>
      <c r="P50" s="434" t="e">
        <f t="shared" si="1"/>
        <v>#VALUE!</v>
      </c>
      <c r="Q50" s="708" t="e">
        <f>SUMPRODUCT(N50:N53,O50:O53)/SUMIF(N50:N53,"&gt;0",O50:O53)</f>
        <v>#DIV/0!</v>
      </c>
      <c r="R50" s="728" t="e" cm="1">
        <f t="array" ref="R50">_xlfn.IFS(Q50&lt;LtoMCutoff,"Low",AND(Q50&gt;=LtoMCutoff,Q50&lt;=MtoHCutoff),"Medium",Q50&gt;MtoHCutoff,"High")</f>
        <v>#DIV/0!</v>
      </c>
      <c r="S50" s="709"/>
      <c r="T50" s="736"/>
      <c r="U50" s="12"/>
      <c r="V50" s="12"/>
    </row>
    <row r="51" spans="1:22" ht="20.100000000000001" customHeight="1" x14ac:dyDescent="0.25">
      <c r="A51" s="12"/>
      <c r="B51" s="12"/>
      <c r="C51" s="12"/>
      <c r="D51" s="12"/>
      <c r="E51" s="12"/>
      <c r="F51" s="12"/>
      <c r="G51" s="12"/>
      <c r="H51" s="12"/>
      <c r="I51" s="724"/>
      <c r="J51" s="721"/>
      <c r="K51" s="434" t="s">
        <v>224</v>
      </c>
      <c r="L51" s="40" t="s">
        <v>133</v>
      </c>
      <c r="M51" s="442" t="str">
        <f>S2_B1b</f>
        <v>Select your answer</v>
      </c>
      <c r="N51" s="441" t="str">
        <f t="shared" si="2"/>
        <v>Unanswered</v>
      </c>
      <c r="O51" s="437">
        <v>0.5</v>
      </c>
      <c r="P51" s="434" t="e">
        <f t="shared" si="1"/>
        <v>#VALUE!</v>
      </c>
      <c r="Q51" s="709"/>
      <c r="R51" s="729"/>
      <c r="S51" s="709"/>
      <c r="T51" s="736"/>
      <c r="U51" s="12"/>
      <c r="V51" s="12"/>
    </row>
    <row r="52" spans="1:22" ht="20.100000000000001" customHeight="1" x14ac:dyDescent="0.25">
      <c r="A52" s="12"/>
      <c r="B52" s="12"/>
      <c r="C52" s="12"/>
      <c r="D52" s="12"/>
      <c r="E52" s="12"/>
      <c r="F52" s="12"/>
      <c r="G52" s="12"/>
      <c r="H52" s="12"/>
      <c r="I52" s="724"/>
      <c r="J52" s="721"/>
      <c r="K52" s="434" t="s">
        <v>225</v>
      </c>
      <c r="L52" s="435" t="s">
        <v>134</v>
      </c>
      <c r="M52" s="436" t="str">
        <f>S2_B2a</f>
        <v>Select your answer</v>
      </c>
      <c r="N52" s="434" t="str">
        <f t="shared" si="2"/>
        <v>Unanswered</v>
      </c>
      <c r="O52" s="437">
        <v>0.5</v>
      </c>
      <c r="P52" s="434" t="e">
        <f t="shared" si="1"/>
        <v>#VALUE!</v>
      </c>
      <c r="Q52" s="709"/>
      <c r="R52" s="729"/>
      <c r="S52" s="709"/>
      <c r="T52" s="736"/>
      <c r="U52" s="12"/>
      <c r="V52" s="12"/>
    </row>
    <row r="53" spans="1:22" ht="20.100000000000001" customHeight="1" x14ac:dyDescent="0.25">
      <c r="A53" s="12"/>
      <c r="B53" s="12"/>
      <c r="C53" s="12"/>
      <c r="D53" s="12"/>
      <c r="E53" s="12"/>
      <c r="F53" s="12"/>
      <c r="G53" s="12"/>
      <c r="H53" s="12"/>
      <c r="I53" s="724"/>
      <c r="J53" s="727"/>
      <c r="K53" s="438" t="s">
        <v>226</v>
      </c>
      <c r="L53" s="419" t="s">
        <v>134</v>
      </c>
      <c r="M53" s="439" t="str">
        <f>S2_B2b</f>
        <v>Select your answer</v>
      </c>
      <c r="N53" s="438" t="str">
        <f t="shared" si="2"/>
        <v>Unanswered</v>
      </c>
      <c r="O53" s="438">
        <v>0.5</v>
      </c>
      <c r="P53" s="451" t="e">
        <f t="shared" si="1"/>
        <v>#VALUE!</v>
      </c>
      <c r="Q53" s="714"/>
      <c r="R53" s="740"/>
      <c r="S53" s="709"/>
      <c r="T53" s="736"/>
      <c r="U53" s="12"/>
      <c r="V53" s="12"/>
    </row>
    <row r="54" spans="1:22" ht="20.100000000000001" customHeight="1" x14ac:dyDescent="0.25">
      <c r="A54" s="12"/>
      <c r="B54" s="12"/>
      <c r="C54" s="12"/>
      <c r="D54" s="12"/>
      <c r="E54" s="12"/>
      <c r="F54" s="12"/>
      <c r="G54" s="12"/>
      <c r="H54" s="12"/>
      <c r="I54" s="724"/>
      <c r="J54" s="721" t="s">
        <v>674</v>
      </c>
      <c r="K54" s="434" t="s">
        <v>22</v>
      </c>
      <c r="L54" s="452" t="s">
        <v>135</v>
      </c>
      <c r="M54" s="436" t="str">
        <f>S2_C1</f>
        <v>Select your answer</v>
      </c>
      <c r="N54" s="434" t="str">
        <f t="shared" si="2"/>
        <v>Unanswered</v>
      </c>
      <c r="O54" s="434">
        <v>1</v>
      </c>
      <c r="P54" s="437" t="e">
        <f t="shared" si="1"/>
        <v>#VALUE!</v>
      </c>
      <c r="Q54" s="709" t="e">
        <f>SUMPRODUCT(N54:N56,O54:O56)/SUMIF(N54:N56,"&gt;0",O54:O56)</f>
        <v>#DIV/0!</v>
      </c>
      <c r="R54" s="741" t="e" cm="1">
        <f t="array" ref="R54">_xlfn.IFS(Q54&lt;LtoMCutoff,"Low",AND(Q54&gt;=LtoMCutoff,Q54&lt;=MtoHCutoff),"Medium",Q54&gt;MtoHCutoff,"High")</f>
        <v>#DIV/0!</v>
      </c>
      <c r="S54" s="709"/>
      <c r="T54" s="736"/>
      <c r="U54" s="12"/>
      <c r="V54" s="12"/>
    </row>
    <row r="55" spans="1:22" ht="20.100000000000001" customHeight="1" x14ac:dyDescent="0.25">
      <c r="A55" s="12"/>
      <c r="B55" s="12"/>
      <c r="C55" s="12"/>
      <c r="D55" s="12"/>
      <c r="E55" s="12"/>
      <c r="F55" s="12"/>
      <c r="G55" s="12"/>
      <c r="H55" s="12"/>
      <c r="I55" s="724"/>
      <c r="J55" s="721"/>
      <c r="K55" s="434" t="s">
        <v>227</v>
      </c>
      <c r="L55" s="453" t="s">
        <v>136</v>
      </c>
      <c r="M55" s="436" t="str">
        <f>S2_C2a</f>
        <v>Select your answer</v>
      </c>
      <c r="N55" s="434" t="str">
        <f t="shared" si="2"/>
        <v>Unanswered</v>
      </c>
      <c r="O55" s="434">
        <v>0.5</v>
      </c>
      <c r="P55" s="437" t="e">
        <f t="shared" si="1"/>
        <v>#VALUE!</v>
      </c>
      <c r="Q55" s="709"/>
      <c r="R55" s="741"/>
      <c r="S55" s="709"/>
      <c r="T55" s="736"/>
      <c r="U55" s="12"/>
      <c r="V55" s="12"/>
    </row>
    <row r="56" spans="1:22" ht="20.100000000000001" customHeight="1" x14ac:dyDescent="0.25">
      <c r="A56" s="12"/>
      <c r="B56" s="12"/>
      <c r="C56" s="12"/>
      <c r="D56" s="12"/>
      <c r="E56" s="12"/>
      <c r="F56" s="12"/>
      <c r="G56" s="12"/>
      <c r="H56" s="12"/>
      <c r="I56" s="724"/>
      <c r="J56" s="727"/>
      <c r="K56" s="438" t="s">
        <v>228</v>
      </c>
      <c r="L56" s="418" t="s">
        <v>136</v>
      </c>
      <c r="M56" s="439" t="str">
        <f>S2_C2b</f>
        <v>Select your answer</v>
      </c>
      <c r="N56" s="438" t="str">
        <f t="shared" si="2"/>
        <v>Unanswered</v>
      </c>
      <c r="O56" s="438">
        <v>0.5</v>
      </c>
      <c r="P56" s="451" t="e">
        <f t="shared" si="1"/>
        <v>#VALUE!</v>
      </c>
      <c r="Q56" s="714"/>
      <c r="R56" s="742"/>
      <c r="S56" s="709"/>
      <c r="T56" s="736"/>
      <c r="U56" s="12"/>
      <c r="V56" s="12"/>
    </row>
    <row r="57" spans="1:22" ht="20.100000000000001" customHeight="1" x14ac:dyDescent="0.25">
      <c r="A57" s="12"/>
      <c r="B57" s="12"/>
      <c r="C57" s="12"/>
      <c r="D57" s="12"/>
      <c r="E57" s="12"/>
      <c r="F57" s="12"/>
      <c r="G57" s="12"/>
      <c r="H57" s="12"/>
      <c r="I57" s="724"/>
      <c r="J57" s="721" t="s">
        <v>675</v>
      </c>
      <c r="K57" s="434" t="s">
        <v>31</v>
      </c>
      <c r="L57" s="454" t="s">
        <v>137</v>
      </c>
      <c r="M57" s="436" t="str">
        <f>S2_D1</f>
        <v>Select your answer</v>
      </c>
      <c r="N57" s="434" t="str">
        <f t="shared" si="2"/>
        <v>Unanswered</v>
      </c>
      <c r="O57" s="434">
        <v>1</v>
      </c>
      <c r="P57" s="437" t="e">
        <f t="shared" si="1"/>
        <v>#VALUE!</v>
      </c>
      <c r="Q57" s="708" t="e">
        <f>SUMPRODUCT(N57:N59,O57:O59)/SUMIF(N57:N59,"&gt;0",O57:O59)</f>
        <v>#DIV/0!</v>
      </c>
      <c r="R57" s="741" t="e" cm="1">
        <f t="array" ref="R57">_xlfn.IFS(Q57&lt;LtoMCutoff,"Low",AND(Q57&gt;=LtoMCutoff,Q57&lt;=MtoHCutoff),"Medium",Q57&gt;MtoHCutoff,"High")</f>
        <v>#DIV/0!</v>
      </c>
      <c r="S57" s="709"/>
      <c r="T57" s="736"/>
      <c r="U57" s="12"/>
      <c r="V57" s="12"/>
    </row>
    <row r="58" spans="1:22" ht="20.100000000000001" customHeight="1" x14ac:dyDescent="0.25">
      <c r="A58" s="12"/>
      <c r="B58" s="12"/>
      <c r="C58" s="12"/>
      <c r="D58" s="12"/>
      <c r="E58" s="12"/>
      <c r="F58" s="12"/>
      <c r="G58" s="12"/>
      <c r="H58" s="12"/>
      <c r="I58" s="724"/>
      <c r="J58" s="721"/>
      <c r="K58" s="441" t="s">
        <v>229</v>
      </c>
      <c r="L58" s="417" t="s">
        <v>428</v>
      </c>
      <c r="M58" s="439" t="str">
        <f>S2_D2a</f>
        <v>Select your answer</v>
      </c>
      <c r="N58" s="438" t="str">
        <f t="shared" si="2"/>
        <v>Unanswered</v>
      </c>
      <c r="O58" s="438">
        <v>0.5</v>
      </c>
      <c r="P58" s="440" t="e">
        <f t="shared" si="1"/>
        <v>#VALUE!</v>
      </c>
      <c r="Q58" s="709"/>
      <c r="R58" s="741"/>
      <c r="S58" s="709"/>
      <c r="T58" s="736"/>
      <c r="U58" s="12"/>
      <c r="V58" s="12"/>
    </row>
    <row r="59" spans="1:22" ht="20.100000000000001" customHeight="1" thickBot="1" x14ac:dyDescent="0.3">
      <c r="A59" s="12"/>
      <c r="B59" s="12"/>
      <c r="C59" s="12"/>
      <c r="D59" s="12"/>
      <c r="E59" s="12"/>
      <c r="F59" s="12"/>
      <c r="G59" s="12"/>
      <c r="H59" s="12"/>
      <c r="I59" s="725"/>
      <c r="J59" s="722"/>
      <c r="K59" s="455" t="s">
        <v>230</v>
      </c>
      <c r="L59" s="456" t="s">
        <v>428</v>
      </c>
      <c r="M59" s="446" t="str">
        <f>S2_D2b</f>
        <v>Select your answer</v>
      </c>
      <c r="N59" s="444" t="str">
        <f t="shared" si="2"/>
        <v>Unanswered</v>
      </c>
      <c r="O59" s="444">
        <v>0.5</v>
      </c>
      <c r="P59" s="447" t="e">
        <f t="shared" si="1"/>
        <v>#VALUE!</v>
      </c>
      <c r="Q59" s="710"/>
      <c r="R59" s="743"/>
      <c r="S59" s="710"/>
      <c r="T59" s="737"/>
      <c r="U59" s="12"/>
      <c r="V59" s="12"/>
    </row>
    <row r="60" spans="1:22" ht="20.100000000000001" customHeight="1" x14ac:dyDescent="0.25">
      <c r="A60" s="12"/>
      <c r="B60" s="12"/>
      <c r="C60" s="12"/>
      <c r="D60" s="12"/>
      <c r="E60" s="12"/>
      <c r="F60" s="12"/>
      <c r="G60" s="12"/>
      <c r="H60" s="12"/>
      <c r="I60" s="723" t="s">
        <v>413</v>
      </c>
      <c r="J60" s="726" t="s">
        <v>678</v>
      </c>
      <c r="K60" s="430" t="s">
        <v>101</v>
      </c>
      <c r="L60" s="457" t="s">
        <v>232</v>
      </c>
      <c r="M60" s="432" t="str">
        <f>S3_A1</f>
        <v>Select your answer</v>
      </c>
      <c r="N60" s="430" t="str">
        <f t="shared" si="2"/>
        <v>Unanswered</v>
      </c>
      <c r="O60" s="430">
        <v>1</v>
      </c>
      <c r="P60" s="433" t="e">
        <f t="shared" si="1"/>
        <v>#VALUE!</v>
      </c>
      <c r="Q60" s="731" t="e">
        <f>SUMPRODUCT(N60:N83,O60:O83)/SUMIF(N60:N83,"&gt;0",O60:O83)</f>
        <v>#DIV/0!</v>
      </c>
      <c r="R60" s="739" t="e" cm="1">
        <f t="array" ref="R60">_xlfn.IFS(Q60&lt;LtoMCutoff,"Low",AND(Q60&gt;=LtoMCutoff,Q60&lt;=MtoHCutoff),"Medium",Q60&gt;MtoHCutoff,"High")</f>
        <v>#DIV/0!</v>
      </c>
      <c r="S60" s="734" t="e">
        <f>AVERAGEIF(Q60:Q94,"&gt;0")</f>
        <v>#DIV/0!</v>
      </c>
      <c r="T60" s="735" t="e" cm="1">
        <f t="array" ref="T60">_xlfn.IFS(S60&lt;LtoMCutoff,"Low",AND(S60&gt;=LtoMCutoff,S60&lt;=MtoHCutoff),"Medium",S60&gt;MtoHCutoff,"High")</f>
        <v>#DIV/0!</v>
      </c>
      <c r="U60" s="12"/>
      <c r="V60" s="12"/>
    </row>
    <row r="61" spans="1:22" ht="20.100000000000001" customHeight="1" x14ac:dyDescent="0.25">
      <c r="A61" s="12"/>
      <c r="B61" s="12"/>
      <c r="C61" s="12"/>
      <c r="D61" s="12"/>
      <c r="E61" s="12"/>
      <c r="F61" s="12"/>
      <c r="G61" s="12"/>
      <c r="H61" s="12"/>
      <c r="I61" s="724"/>
      <c r="J61" s="721"/>
      <c r="K61" s="441" t="s">
        <v>233</v>
      </c>
      <c r="L61" s="40" t="s">
        <v>215</v>
      </c>
      <c r="M61" s="442" t="str">
        <f>S3_A2a</f>
        <v>Select your answer</v>
      </c>
      <c r="N61" s="441" t="str">
        <f t="shared" si="2"/>
        <v>Unanswered</v>
      </c>
      <c r="O61" s="441">
        <v>1</v>
      </c>
      <c r="P61" s="443" t="e">
        <f t="shared" si="1"/>
        <v>#VALUE!</v>
      </c>
      <c r="Q61" s="732"/>
      <c r="R61" s="729"/>
      <c r="S61" s="709"/>
      <c r="T61" s="736"/>
      <c r="U61" s="12"/>
      <c r="V61" s="12"/>
    </row>
    <row r="62" spans="1:22" ht="20.100000000000001" customHeight="1" x14ac:dyDescent="0.25">
      <c r="A62" s="12"/>
      <c r="B62" s="12"/>
      <c r="C62" s="12"/>
      <c r="D62" s="12"/>
      <c r="E62" s="12"/>
      <c r="F62" s="12"/>
      <c r="G62" s="12"/>
      <c r="H62" s="12"/>
      <c r="I62" s="724"/>
      <c r="J62" s="721"/>
      <c r="K62" s="434" t="s">
        <v>234</v>
      </c>
      <c r="L62" s="458" t="s">
        <v>216</v>
      </c>
      <c r="M62" s="459" t="str">
        <f>S3_A2b</f>
        <v>Select your answer</v>
      </c>
      <c r="N62" s="460" t="str">
        <f t="shared" si="2"/>
        <v>Unanswered</v>
      </c>
      <c r="O62" s="460">
        <v>1</v>
      </c>
      <c r="P62" s="461" t="e">
        <f t="shared" si="1"/>
        <v>#VALUE!</v>
      </c>
      <c r="Q62" s="732"/>
      <c r="R62" s="729"/>
      <c r="S62" s="709"/>
      <c r="T62" s="736"/>
      <c r="U62" s="12"/>
      <c r="V62" s="12"/>
    </row>
    <row r="63" spans="1:22" ht="20.100000000000001" customHeight="1" x14ac:dyDescent="0.25">
      <c r="A63" s="12"/>
      <c r="B63" s="12"/>
      <c r="C63" s="12"/>
      <c r="D63" s="12"/>
      <c r="E63" s="12"/>
      <c r="F63" s="12"/>
      <c r="G63" s="12"/>
      <c r="H63" s="12"/>
      <c r="I63" s="724"/>
      <c r="J63" s="721"/>
      <c r="K63" s="434" t="s">
        <v>235</v>
      </c>
      <c r="L63" s="453" t="s">
        <v>217</v>
      </c>
      <c r="M63" s="436" t="str">
        <f>S3_A2c</f>
        <v>Select your answer</v>
      </c>
      <c r="N63" s="434" t="str">
        <f t="shared" si="2"/>
        <v>Unanswered</v>
      </c>
      <c r="O63" s="434">
        <v>1</v>
      </c>
      <c r="P63" s="437" t="e">
        <f t="shared" si="1"/>
        <v>#VALUE!</v>
      </c>
      <c r="Q63" s="732"/>
      <c r="R63" s="729"/>
      <c r="S63" s="709"/>
      <c r="T63" s="736"/>
      <c r="U63" s="12"/>
      <c r="V63" s="12"/>
    </row>
    <row r="64" spans="1:22" ht="20.100000000000001" customHeight="1" x14ac:dyDescent="0.25">
      <c r="A64" s="12"/>
      <c r="B64" s="12"/>
      <c r="C64" s="12"/>
      <c r="D64" s="12"/>
      <c r="E64" s="12"/>
      <c r="F64" s="12"/>
      <c r="G64" s="12"/>
      <c r="H64" s="12"/>
      <c r="I64" s="724"/>
      <c r="J64" s="721"/>
      <c r="K64" s="441" t="s">
        <v>236</v>
      </c>
      <c r="L64" s="417" t="s">
        <v>218</v>
      </c>
      <c r="M64" s="439" t="str">
        <f>S3_A2d</f>
        <v>Select your answer</v>
      </c>
      <c r="N64" s="438" t="str">
        <f t="shared" si="2"/>
        <v>Unanswered</v>
      </c>
      <c r="O64" s="438">
        <v>1</v>
      </c>
      <c r="P64" s="440" t="e">
        <f t="shared" si="1"/>
        <v>#VALUE!</v>
      </c>
      <c r="Q64" s="732"/>
      <c r="R64" s="729"/>
      <c r="S64" s="709"/>
      <c r="T64" s="736"/>
      <c r="U64" s="12"/>
      <c r="V64" s="12"/>
    </row>
    <row r="65" spans="1:22" ht="20.100000000000001" customHeight="1" x14ac:dyDescent="0.25">
      <c r="A65" s="12"/>
      <c r="B65" s="12"/>
      <c r="C65" s="12"/>
      <c r="D65" s="12"/>
      <c r="E65" s="12"/>
      <c r="F65" s="12"/>
      <c r="G65" s="12"/>
      <c r="H65" s="12"/>
      <c r="I65" s="724"/>
      <c r="J65" s="721"/>
      <c r="K65" s="438" t="s">
        <v>237</v>
      </c>
      <c r="L65" s="418" t="s">
        <v>219</v>
      </c>
      <c r="M65" s="439" t="str">
        <f>S3_A2e</f>
        <v>Select your answer</v>
      </c>
      <c r="N65" s="438" t="str">
        <f t="shared" si="2"/>
        <v>Unanswered</v>
      </c>
      <c r="O65" s="434">
        <v>1</v>
      </c>
      <c r="P65" s="437" t="e">
        <f t="shared" si="1"/>
        <v>#VALUE!</v>
      </c>
      <c r="Q65" s="732"/>
      <c r="R65" s="729"/>
      <c r="S65" s="709"/>
      <c r="T65" s="736"/>
      <c r="U65" s="12"/>
      <c r="V65" s="12"/>
    </row>
    <row r="66" spans="1:22" ht="20.100000000000001" customHeight="1" x14ac:dyDescent="0.25">
      <c r="A66" s="12"/>
      <c r="B66" s="12"/>
      <c r="C66" s="12"/>
      <c r="D66" s="12"/>
      <c r="E66" s="12"/>
      <c r="F66" s="12"/>
      <c r="G66" s="12"/>
      <c r="H66" s="12"/>
      <c r="I66" s="724"/>
      <c r="J66" s="721"/>
      <c r="K66" s="434" t="s">
        <v>238</v>
      </c>
      <c r="L66" s="40" t="s">
        <v>220</v>
      </c>
      <c r="M66" s="442" t="str">
        <f>S3_A2f</f>
        <v>Select your answer</v>
      </c>
      <c r="N66" s="441" t="str">
        <f t="shared" si="2"/>
        <v>Unanswered</v>
      </c>
      <c r="O66" s="441">
        <v>1</v>
      </c>
      <c r="P66" s="443" t="e">
        <f t="shared" si="1"/>
        <v>#VALUE!</v>
      </c>
      <c r="Q66" s="732"/>
      <c r="R66" s="729"/>
      <c r="S66" s="709"/>
      <c r="T66" s="736"/>
      <c r="U66" s="12"/>
      <c r="V66" s="12"/>
    </row>
    <row r="67" spans="1:22" ht="20.100000000000001" customHeight="1" x14ac:dyDescent="0.25">
      <c r="A67" s="12"/>
      <c r="B67" s="12"/>
      <c r="C67" s="12"/>
      <c r="D67" s="12"/>
      <c r="E67" s="12"/>
      <c r="F67" s="12"/>
      <c r="G67" s="12"/>
      <c r="H67" s="12"/>
      <c r="I67" s="724"/>
      <c r="J67" s="721"/>
      <c r="K67" s="434" t="s">
        <v>239</v>
      </c>
      <c r="L67" s="453" t="s">
        <v>221</v>
      </c>
      <c r="M67" s="436" t="str">
        <f>S3_A2g</f>
        <v>Select your answer</v>
      </c>
      <c r="N67" s="434" t="str">
        <f t="shared" si="2"/>
        <v>Unanswered</v>
      </c>
      <c r="O67" s="434">
        <v>1</v>
      </c>
      <c r="P67" s="437" t="e">
        <f t="shared" si="1"/>
        <v>#VALUE!</v>
      </c>
      <c r="Q67" s="732"/>
      <c r="R67" s="729"/>
      <c r="S67" s="709"/>
      <c r="T67" s="736"/>
      <c r="U67" s="12"/>
      <c r="V67" s="12"/>
    </row>
    <row r="68" spans="1:22" ht="20.100000000000001" customHeight="1" x14ac:dyDescent="0.25">
      <c r="A68" s="12"/>
      <c r="B68" s="12"/>
      <c r="C68" s="12"/>
      <c r="D68" s="12"/>
      <c r="E68" s="12"/>
      <c r="F68" s="12"/>
      <c r="G68" s="12"/>
      <c r="H68" s="12"/>
      <c r="I68" s="724"/>
      <c r="J68" s="721"/>
      <c r="K68" s="434" t="s">
        <v>240</v>
      </c>
      <c r="L68" s="417" t="s">
        <v>222</v>
      </c>
      <c r="M68" s="439" t="str">
        <f>S3_A2h</f>
        <v>Select your answer</v>
      </c>
      <c r="N68" s="438" t="str">
        <f t="shared" si="2"/>
        <v>Unanswered</v>
      </c>
      <c r="O68" s="438">
        <v>1</v>
      </c>
      <c r="P68" s="440" t="e">
        <f t="shared" si="1"/>
        <v>#VALUE!</v>
      </c>
      <c r="Q68" s="732"/>
      <c r="R68" s="729"/>
      <c r="S68" s="709"/>
      <c r="T68" s="736"/>
      <c r="U68" s="12"/>
      <c r="V68" s="12"/>
    </row>
    <row r="69" spans="1:22" ht="20.100000000000001" customHeight="1" x14ac:dyDescent="0.25">
      <c r="A69" s="12"/>
      <c r="B69" s="12"/>
      <c r="C69" s="12"/>
      <c r="D69" s="12"/>
      <c r="E69" s="12"/>
      <c r="F69" s="12"/>
      <c r="G69" s="12"/>
      <c r="H69" s="12"/>
      <c r="I69" s="724"/>
      <c r="J69" s="721"/>
      <c r="K69" s="438" t="s">
        <v>241</v>
      </c>
      <c r="L69" s="418" t="s">
        <v>242</v>
      </c>
      <c r="M69" s="439" t="str">
        <f>S3_A3a</f>
        <v>Select your answer</v>
      </c>
      <c r="N69" s="438" t="str">
        <f t="shared" si="2"/>
        <v>Unanswered</v>
      </c>
      <c r="O69" s="438">
        <v>0.5</v>
      </c>
      <c r="P69" s="440" t="e">
        <f t="shared" si="1"/>
        <v>#VALUE!</v>
      </c>
      <c r="Q69" s="732"/>
      <c r="R69" s="729"/>
      <c r="S69" s="709"/>
      <c r="T69" s="736"/>
      <c r="U69" s="12"/>
      <c r="V69" s="12"/>
    </row>
    <row r="70" spans="1:22" ht="20.100000000000001" customHeight="1" x14ac:dyDescent="0.25">
      <c r="A70" s="12"/>
      <c r="B70" s="12"/>
      <c r="C70" s="12"/>
      <c r="D70" s="12"/>
      <c r="E70" s="12"/>
      <c r="F70" s="12"/>
      <c r="G70" s="12"/>
      <c r="H70" s="12"/>
      <c r="I70" s="724"/>
      <c r="J70" s="721"/>
      <c r="K70" s="438" t="s">
        <v>243</v>
      </c>
      <c r="L70" s="418" t="s">
        <v>242</v>
      </c>
      <c r="M70" s="439" t="str">
        <f>S3_A3b</f>
        <v>Select your answer</v>
      </c>
      <c r="N70" s="438" t="str">
        <f t="shared" si="2"/>
        <v>Unanswered</v>
      </c>
      <c r="O70" s="438">
        <v>0.5</v>
      </c>
      <c r="P70" s="440" t="e">
        <f t="shared" si="1"/>
        <v>#VALUE!</v>
      </c>
      <c r="Q70" s="732"/>
      <c r="R70" s="729"/>
      <c r="S70" s="709"/>
      <c r="T70" s="736"/>
      <c r="U70" s="12"/>
      <c r="V70" s="12"/>
    </row>
    <row r="71" spans="1:22" ht="20.100000000000001" customHeight="1" x14ac:dyDescent="0.25">
      <c r="A71" s="12"/>
      <c r="B71" s="12"/>
      <c r="C71" s="12"/>
      <c r="D71" s="12"/>
      <c r="E71" s="12"/>
      <c r="F71" s="12"/>
      <c r="G71" s="12"/>
      <c r="H71" s="12"/>
      <c r="I71" s="724"/>
      <c r="J71" s="721"/>
      <c r="K71" s="434" t="s">
        <v>111</v>
      </c>
      <c r="L71" s="454" t="s">
        <v>244</v>
      </c>
      <c r="M71" s="436" t="str">
        <f>S3_A4a</f>
        <v>Select your answer</v>
      </c>
      <c r="N71" s="434" t="str">
        <f t="shared" si="2"/>
        <v>Unanswered</v>
      </c>
      <c r="O71" s="434">
        <v>0.5</v>
      </c>
      <c r="P71" s="437" t="e">
        <f t="shared" si="1"/>
        <v>#VALUE!</v>
      </c>
      <c r="Q71" s="732"/>
      <c r="R71" s="729"/>
      <c r="S71" s="709"/>
      <c r="T71" s="736"/>
      <c r="U71" s="12"/>
      <c r="V71" s="12"/>
    </row>
    <row r="72" spans="1:22" ht="20.100000000000001" customHeight="1" x14ac:dyDescent="0.25">
      <c r="A72" s="12"/>
      <c r="B72" s="12"/>
      <c r="C72" s="12"/>
      <c r="D72" s="12"/>
      <c r="E72" s="12"/>
      <c r="F72" s="12"/>
      <c r="G72" s="12"/>
      <c r="H72" s="12"/>
      <c r="I72" s="724"/>
      <c r="J72" s="721"/>
      <c r="K72" s="434" t="s">
        <v>113</v>
      </c>
      <c r="L72" s="40" t="s">
        <v>244</v>
      </c>
      <c r="M72" s="442" t="str">
        <f>S3_A4b</f>
        <v>Select your answer</v>
      </c>
      <c r="N72" s="441" t="str">
        <f t="shared" si="2"/>
        <v>Unanswered</v>
      </c>
      <c r="O72" s="441">
        <v>0.5</v>
      </c>
      <c r="P72" s="443" t="e">
        <f t="shared" si="1"/>
        <v>#VALUE!</v>
      </c>
      <c r="Q72" s="732"/>
      <c r="R72" s="729"/>
      <c r="S72" s="709"/>
      <c r="T72" s="736"/>
      <c r="U72" s="12"/>
      <c r="V72" s="12"/>
    </row>
    <row r="73" spans="1:22" ht="20.100000000000001" customHeight="1" x14ac:dyDescent="0.25">
      <c r="A73" s="12"/>
      <c r="B73" s="12"/>
      <c r="C73" s="12"/>
      <c r="D73" s="12"/>
      <c r="E73" s="12"/>
      <c r="F73" s="12"/>
      <c r="G73" s="12"/>
      <c r="H73" s="12"/>
      <c r="I73" s="724"/>
      <c r="J73" s="721"/>
      <c r="K73" s="434" t="s">
        <v>128</v>
      </c>
      <c r="L73" s="453" t="s">
        <v>245</v>
      </c>
      <c r="M73" s="436" t="str">
        <f>S3_A5</f>
        <v>Select your answer</v>
      </c>
      <c r="N73" s="434" t="str">
        <f t="shared" si="2"/>
        <v>Unanswered</v>
      </c>
      <c r="O73" s="434">
        <v>1</v>
      </c>
      <c r="P73" s="437" t="e">
        <f t="shared" si="1"/>
        <v>#VALUE!</v>
      </c>
      <c r="Q73" s="732"/>
      <c r="R73" s="729"/>
      <c r="S73" s="709"/>
      <c r="T73" s="736"/>
      <c r="U73" s="12"/>
      <c r="V73" s="12"/>
    </row>
    <row r="74" spans="1:22" ht="20.100000000000001" customHeight="1" x14ac:dyDescent="0.25">
      <c r="A74" s="12"/>
      <c r="B74" s="12"/>
      <c r="C74" s="12"/>
      <c r="D74" s="12"/>
      <c r="E74" s="12"/>
      <c r="F74" s="12"/>
      <c r="G74" s="12"/>
      <c r="H74" s="12"/>
      <c r="I74" s="724"/>
      <c r="J74" s="721"/>
      <c r="K74" s="434" t="s">
        <v>131</v>
      </c>
      <c r="L74" s="40" t="s">
        <v>246</v>
      </c>
      <c r="M74" s="442" t="str">
        <f>S3_A6</f>
        <v>Select your answer</v>
      </c>
      <c r="N74" s="441" t="str">
        <f t="shared" si="2"/>
        <v>Unanswered</v>
      </c>
      <c r="O74" s="441">
        <v>1</v>
      </c>
      <c r="P74" s="443" t="e">
        <f t="shared" si="1"/>
        <v>#VALUE!</v>
      </c>
      <c r="Q74" s="732"/>
      <c r="R74" s="729"/>
      <c r="S74" s="709"/>
      <c r="T74" s="736"/>
      <c r="U74" s="12"/>
      <c r="V74" s="12"/>
    </row>
    <row r="75" spans="1:22" ht="20.100000000000001" customHeight="1" x14ac:dyDescent="0.25">
      <c r="A75" s="12"/>
      <c r="B75" s="12"/>
      <c r="C75" s="12"/>
      <c r="D75" s="12"/>
      <c r="E75" s="12"/>
      <c r="F75" s="12"/>
      <c r="G75" s="12"/>
      <c r="H75" s="12"/>
      <c r="I75" s="724"/>
      <c r="J75" s="721"/>
      <c r="K75" s="434" t="s">
        <v>247</v>
      </c>
      <c r="L75" s="453" t="s">
        <v>248</v>
      </c>
      <c r="M75" s="436" t="str">
        <f>S3_A7</f>
        <v>Select your answer</v>
      </c>
      <c r="N75" s="434" t="str">
        <f t="shared" si="2"/>
        <v>Unanswered</v>
      </c>
      <c r="O75" s="434">
        <v>1</v>
      </c>
      <c r="P75" s="437" t="e">
        <f t="shared" si="1"/>
        <v>#VALUE!</v>
      </c>
      <c r="Q75" s="732"/>
      <c r="R75" s="729"/>
      <c r="S75" s="709"/>
      <c r="T75" s="736"/>
      <c r="U75" s="12"/>
      <c r="V75" s="12"/>
    </row>
    <row r="76" spans="1:22" ht="20.100000000000001" customHeight="1" x14ac:dyDescent="0.25">
      <c r="A76" s="12"/>
      <c r="B76" s="12"/>
      <c r="C76" s="12"/>
      <c r="D76" s="12"/>
      <c r="E76" s="12"/>
      <c r="F76" s="12"/>
      <c r="G76" s="12"/>
      <c r="H76" s="12"/>
      <c r="I76" s="724"/>
      <c r="J76" s="721"/>
      <c r="K76" s="434" t="s">
        <v>249</v>
      </c>
      <c r="L76" s="453" t="s">
        <v>250</v>
      </c>
      <c r="M76" s="436" t="str">
        <f>S3_A8</f>
        <v>Select your answer</v>
      </c>
      <c r="N76" s="434" t="str">
        <f t="shared" si="2"/>
        <v>Unanswered</v>
      </c>
      <c r="O76" s="434">
        <v>1</v>
      </c>
      <c r="P76" s="437" t="e">
        <f t="shared" si="1"/>
        <v>#VALUE!</v>
      </c>
      <c r="Q76" s="732"/>
      <c r="R76" s="729"/>
      <c r="S76" s="709"/>
      <c r="T76" s="736"/>
      <c r="U76" s="12"/>
      <c r="V76" s="12"/>
    </row>
    <row r="77" spans="1:22" ht="20.100000000000001" customHeight="1" x14ac:dyDescent="0.25">
      <c r="A77" s="12"/>
      <c r="B77" s="12"/>
      <c r="C77" s="12"/>
      <c r="D77" s="12"/>
      <c r="E77" s="12"/>
      <c r="F77" s="12"/>
      <c r="G77" s="12"/>
      <c r="H77" s="12"/>
      <c r="I77" s="724"/>
      <c r="J77" s="721"/>
      <c r="K77" s="434" t="s">
        <v>251</v>
      </c>
      <c r="L77" s="417" t="s">
        <v>252</v>
      </c>
      <c r="M77" s="439" t="str">
        <f>S3_A9</f>
        <v>Select your answer</v>
      </c>
      <c r="N77" s="438" t="str">
        <f t="shared" si="2"/>
        <v>Unanswered</v>
      </c>
      <c r="O77" s="438">
        <v>1</v>
      </c>
      <c r="P77" s="440" t="e">
        <f t="shared" si="1"/>
        <v>#VALUE!</v>
      </c>
      <c r="Q77" s="732"/>
      <c r="R77" s="729"/>
      <c r="S77" s="709"/>
      <c r="T77" s="736"/>
      <c r="U77" s="12"/>
      <c r="V77" s="12"/>
    </row>
    <row r="78" spans="1:22" ht="20.100000000000001" customHeight="1" x14ac:dyDescent="0.25">
      <c r="A78" s="12"/>
      <c r="B78" s="12"/>
      <c r="C78" s="12"/>
      <c r="D78" s="12"/>
      <c r="E78" s="12"/>
      <c r="F78" s="12"/>
      <c r="G78" s="12"/>
      <c r="H78" s="12"/>
      <c r="I78" s="724"/>
      <c r="J78" s="721"/>
      <c r="K78" s="434" t="s">
        <v>253</v>
      </c>
      <c r="L78" s="454" t="s">
        <v>254</v>
      </c>
      <c r="M78" s="436" t="str">
        <f>S3_A10a</f>
        <v>Select your answer</v>
      </c>
      <c r="N78" s="434" t="str">
        <f t="shared" si="2"/>
        <v>Unanswered</v>
      </c>
      <c r="O78" s="434">
        <v>0.2</v>
      </c>
      <c r="P78" s="437" t="e">
        <f t="shared" si="1"/>
        <v>#VALUE!</v>
      </c>
      <c r="Q78" s="732"/>
      <c r="R78" s="729"/>
      <c r="S78" s="709"/>
      <c r="T78" s="736"/>
      <c r="U78" s="12"/>
      <c r="V78" s="12"/>
    </row>
    <row r="79" spans="1:22" ht="20.100000000000001" customHeight="1" x14ac:dyDescent="0.25">
      <c r="A79" s="12"/>
      <c r="B79" s="12"/>
      <c r="C79" s="12"/>
      <c r="D79" s="12"/>
      <c r="E79" s="12"/>
      <c r="F79" s="12"/>
      <c r="G79" s="12"/>
      <c r="H79" s="12"/>
      <c r="I79" s="724"/>
      <c r="J79" s="721"/>
      <c r="K79" s="434" t="s">
        <v>255</v>
      </c>
      <c r="L79" s="454" t="s">
        <v>256</v>
      </c>
      <c r="M79" s="436" t="str">
        <f>S3_A10b</f>
        <v>Select your answer</v>
      </c>
      <c r="N79" s="434" t="str">
        <f t="shared" si="2"/>
        <v>Unanswered</v>
      </c>
      <c r="O79" s="434">
        <v>0.2</v>
      </c>
      <c r="P79" s="437" t="e">
        <f t="shared" si="1"/>
        <v>#VALUE!</v>
      </c>
      <c r="Q79" s="732"/>
      <c r="R79" s="729"/>
      <c r="S79" s="709"/>
      <c r="T79" s="736"/>
      <c r="U79" s="12"/>
      <c r="V79" s="12"/>
    </row>
    <row r="80" spans="1:22" ht="20.100000000000001" customHeight="1" x14ac:dyDescent="0.25">
      <c r="A80" s="12"/>
      <c r="B80" s="12"/>
      <c r="C80" s="12"/>
      <c r="D80" s="12"/>
      <c r="E80" s="12"/>
      <c r="F80" s="12"/>
      <c r="G80" s="12"/>
      <c r="H80" s="12"/>
      <c r="I80" s="724"/>
      <c r="J80" s="721"/>
      <c r="K80" s="434" t="s">
        <v>257</v>
      </c>
      <c r="L80" s="454" t="s">
        <v>258</v>
      </c>
      <c r="M80" s="436" t="str">
        <f>S3_A10c</f>
        <v>Select your answer</v>
      </c>
      <c r="N80" s="434" t="str">
        <f t="shared" si="2"/>
        <v>Unanswered</v>
      </c>
      <c r="O80" s="434">
        <v>0.2</v>
      </c>
      <c r="P80" s="437" t="e">
        <f t="shared" si="1"/>
        <v>#VALUE!</v>
      </c>
      <c r="Q80" s="732"/>
      <c r="R80" s="729"/>
      <c r="S80" s="709"/>
      <c r="T80" s="736"/>
      <c r="U80" s="12"/>
      <c r="V80" s="12"/>
    </row>
    <row r="81" spans="1:22" ht="20.100000000000001" customHeight="1" x14ac:dyDescent="0.25">
      <c r="A81" s="12"/>
      <c r="B81" s="12"/>
      <c r="C81" s="12"/>
      <c r="D81" s="12"/>
      <c r="E81" s="12"/>
      <c r="F81" s="12"/>
      <c r="G81" s="12"/>
      <c r="H81" s="12"/>
      <c r="I81" s="724"/>
      <c r="J81" s="721"/>
      <c r="K81" s="438" t="s">
        <v>259</v>
      </c>
      <c r="L81" s="418" t="s">
        <v>260</v>
      </c>
      <c r="M81" s="439" t="str">
        <f>S3_A10d</f>
        <v>Select your answer</v>
      </c>
      <c r="N81" s="438" t="str">
        <f t="shared" si="2"/>
        <v>Unanswered</v>
      </c>
      <c r="O81" s="438">
        <v>0.2</v>
      </c>
      <c r="P81" s="440" t="e">
        <f t="shared" si="1"/>
        <v>#VALUE!</v>
      </c>
      <c r="Q81" s="732"/>
      <c r="R81" s="729"/>
      <c r="S81" s="709"/>
      <c r="T81" s="736"/>
      <c r="U81" s="12"/>
      <c r="V81" s="12"/>
    </row>
    <row r="82" spans="1:22" ht="20.100000000000001" customHeight="1" x14ac:dyDescent="0.25">
      <c r="A82" s="12"/>
      <c r="B82" s="12"/>
      <c r="C82" s="12"/>
      <c r="D82" s="12"/>
      <c r="E82" s="12"/>
      <c r="F82" s="12"/>
      <c r="G82" s="12"/>
      <c r="H82" s="12"/>
      <c r="I82" s="724"/>
      <c r="J82" s="721"/>
      <c r="K82" s="434" t="s">
        <v>261</v>
      </c>
      <c r="L82" s="454" t="s">
        <v>262</v>
      </c>
      <c r="M82" s="436" t="str">
        <f>S3_A10e</f>
        <v>Select your answer</v>
      </c>
      <c r="N82" s="434" t="str">
        <f>HLOOKUP(M82,HMLN,3,FALSE)</f>
        <v>Unanswered</v>
      </c>
      <c r="O82" s="434">
        <v>0.2</v>
      </c>
      <c r="P82" s="437" t="e">
        <f>N82*O82</f>
        <v>#VALUE!</v>
      </c>
      <c r="Q82" s="732"/>
      <c r="R82" s="729"/>
      <c r="S82" s="709"/>
      <c r="T82" s="736"/>
      <c r="U82" s="12"/>
      <c r="V82" s="12"/>
    </row>
    <row r="83" spans="1:22" ht="30" customHeight="1" x14ac:dyDescent="0.25">
      <c r="A83" s="12"/>
      <c r="B83" s="12"/>
      <c r="C83" s="12"/>
      <c r="D83" s="12"/>
      <c r="E83" s="12"/>
      <c r="F83" s="12"/>
      <c r="G83" s="12"/>
      <c r="H83" s="12"/>
      <c r="I83" s="724"/>
      <c r="J83" s="727"/>
      <c r="K83" s="438" t="s">
        <v>263</v>
      </c>
      <c r="L83" s="462" t="s">
        <v>920</v>
      </c>
      <c r="M83" s="439" t="str">
        <f>S3_A11</f>
        <v>Select your answer</v>
      </c>
      <c r="N83" s="438" t="str">
        <f t="shared" si="2"/>
        <v>Unanswered</v>
      </c>
      <c r="O83" s="438">
        <v>1</v>
      </c>
      <c r="P83" s="440" t="e">
        <f t="shared" si="1"/>
        <v>#VALUE!</v>
      </c>
      <c r="Q83" s="733"/>
      <c r="R83" s="740"/>
      <c r="S83" s="709"/>
      <c r="T83" s="736"/>
      <c r="U83" s="12"/>
      <c r="V83" s="12"/>
    </row>
    <row r="84" spans="1:22" ht="20.100000000000001" customHeight="1" x14ac:dyDescent="0.25">
      <c r="A84" s="12"/>
      <c r="B84" s="12"/>
      <c r="C84" s="12"/>
      <c r="D84" s="12"/>
      <c r="E84" s="12"/>
      <c r="F84" s="12"/>
      <c r="G84" s="12"/>
      <c r="H84" s="12"/>
      <c r="I84" s="724"/>
      <c r="J84" s="721" t="s">
        <v>673</v>
      </c>
      <c r="K84" s="434" t="s">
        <v>13</v>
      </c>
      <c r="L84" s="435" t="s">
        <v>265</v>
      </c>
      <c r="M84" s="442" t="str">
        <f>S3_B1</f>
        <v>Select your answer</v>
      </c>
      <c r="N84" s="441" t="str">
        <f t="shared" si="2"/>
        <v>Unanswered</v>
      </c>
      <c r="O84" s="434">
        <v>1</v>
      </c>
      <c r="P84" s="437" t="e">
        <f t="shared" si="1"/>
        <v>#VALUE!</v>
      </c>
      <c r="Q84" s="708" t="e">
        <f>SUMPRODUCT(N84:N88,O84:O88)/SUMIF(N84:N88,"&gt;0",O84:O88)</f>
        <v>#DIV/0!</v>
      </c>
      <c r="R84" s="666" t="e" cm="1">
        <f t="array" ref="R84">_xlfn.IFS(Q84&lt;LtoMCutoff,"Low",AND(Q84&gt;=LtoMCutoff,Q84&lt;=MtoHCutoff),"Medium",Q84&gt;MtoHCutoff,"High")</f>
        <v>#DIV/0!</v>
      </c>
      <c r="S84" s="709"/>
      <c r="T84" s="736"/>
      <c r="U84" s="12"/>
      <c r="V84" s="12"/>
    </row>
    <row r="85" spans="1:22" ht="20.100000000000001" customHeight="1" x14ac:dyDescent="0.25">
      <c r="A85" s="12"/>
      <c r="B85" s="12"/>
      <c r="C85" s="12"/>
      <c r="D85" s="12"/>
      <c r="E85" s="12"/>
      <c r="F85" s="12"/>
      <c r="G85" s="12"/>
      <c r="H85" s="12"/>
      <c r="I85" s="724"/>
      <c r="J85" s="721"/>
      <c r="K85" s="441" t="s">
        <v>15</v>
      </c>
      <c r="L85" s="40" t="s">
        <v>266</v>
      </c>
      <c r="M85" s="436" t="str">
        <f>S3_B2</f>
        <v>Select your answer</v>
      </c>
      <c r="N85" s="460" t="str">
        <f t="shared" si="2"/>
        <v>Unanswered</v>
      </c>
      <c r="O85" s="434">
        <v>1</v>
      </c>
      <c r="P85" s="437" t="e">
        <f t="shared" si="1"/>
        <v>#VALUE!</v>
      </c>
      <c r="Q85" s="709"/>
      <c r="R85" s="666"/>
      <c r="S85" s="709"/>
      <c r="T85" s="736"/>
      <c r="U85" s="12"/>
      <c r="V85" s="12"/>
    </row>
    <row r="86" spans="1:22" ht="20.100000000000001" customHeight="1" x14ac:dyDescent="0.25">
      <c r="A86" s="12"/>
      <c r="B86" s="12"/>
      <c r="C86" s="12"/>
      <c r="D86" s="12"/>
      <c r="E86" s="12"/>
      <c r="F86" s="12"/>
      <c r="G86" s="12"/>
      <c r="H86" s="12"/>
      <c r="I86" s="724"/>
      <c r="J86" s="721"/>
      <c r="K86" s="434" t="s">
        <v>17</v>
      </c>
      <c r="L86" s="435" t="s">
        <v>267</v>
      </c>
      <c r="M86" s="439" t="str">
        <f>S3_B3</f>
        <v>Select your answer</v>
      </c>
      <c r="N86" s="434" t="str">
        <f t="shared" si="2"/>
        <v>Unanswered</v>
      </c>
      <c r="O86" s="434">
        <v>1</v>
      </c>
      <c r="P86" s="437" t="e">
        <f t="shared" si="1"/>
        <v>#VALUE!</v>
      </c>
      <c r="Q86" s="709"/>
      <c r="R86" s="666"/>
      <c r="S86" s="709"/>
      <c r="T86" s="736"/>
      <c r="U86" s="12"/>
      <c r="V86" s="12"/>
    </row>
    <row r="87" spans="1:22" ht="20.100000000000001" customHeight="1" x14ac:dyDescent="0.25">
      <c r="A87" s="12"/>
      <c r="B87" s="12"/>
      <c r="C87" s="12"/>
      <c r="D87" s="12"/>
      <c r="E87" s="12"/>
      <c r="F87" s="12"/>
      <c r="G87" s="12"/>
      <c r="H87" s="12"/>
      <c r="I87" s="724"/>
      <c r="J87" s="721"/>
      <c r="K87" s="434" t="s">
        <v>19</v>
      </c>
      <c r="L87" s="435" t="s">
        <v>921</v>
      </c>
      <c r="M87" s="436" t="str">
        <f>S3_B4</f>
        <v>Select your answer</v>
      </c>
      <c r="N87" s="438" t="str">
        <f t="shared" si="2"/>
        <v>Unanswered</v>
      </c>
      <c r="O87" s="434">
        <v>1</v>
      </c>
      <c r="P87" s="437" t="e">
        <f t="shared" si="1"/>
        <v>#VALUE!</v>
      </c>
      <c r="Q87" s="709"/>
      <c r="R87" s="666"/>
      <c r="S87" s="709"/>
      <c r="T87" s="736"/>
      <c r="U87" s="12"/>
      <c r="V87" s="12"/>
    </row>
    <row r="88" spans="1:22" ht="20.100000000000001" customHeight="1" x14ac:dyDescent="0.25">
      <c r="A88" s="12"/>
      <c r="B88" s="12"/>
      <c r="C88" s="12"/>
      <c r="D88" s="12"/>
      <c r="E88" s="12"/>
      <c r="F88" s="12"/>
      <c r="G88" s="12"/>
      <c r="H88" s="12"/>
      <c r="I88" s="724"/>
      <c r="J88" s="721"/>
      <c r="K88" s="441" t="s">
        <v>20</v>
      </c>
      <c r="L88" s="40" t="s">
        <v>922</v>
      </c>
      <c r="M88" s="442" t="str">
        <f>S3_B5</f>
        <v>Select your answer</v>
      </c>
      <c r="N88" s="441" t="str">
        <f t="shared" si="2"/>
        <v>Unanswered</v>
      </c>
      <c r="O88" s="441">
        <v>1</v>
      </c>
      <c r="P88" s="443" t="e">
        <f t="shared" si="1"/>
        <v>#VALUE!</v>
      </c>
      <c r="Q88" s="709"/>
      <c r="R88" s="666"/>
      <c r="S88" s="709"/>
      <c r="T88" s="736"/>
      <c r="U88" s="12"/>
      <c r="V88" s="12"/>
    </row>
    <row r="89" spans="1:22" ht="20.100000000000001" customHeight="1" x14ac:dyDescent="0.25">
      <c r="A89" s="12"/>
      <c r="B89" s="12"/>
      <c r="C89" s="12"/>
      <c r="D89" s="12"/>
      <c r="E89" s="12"/>
      <c r="F89" s="12"/>
      <c r="G89" s="12"/>
      <c r="H89" s="12"/>
      <c r="I89" s="724"/>
      <c r="J89" s="728" t="s">
        <v>676</v>
      </c>
      <c r="K89" s="434" t="s">
        <v>22</v>
      </c>
      <c r="L89" s="435" t="s">
        <v>268</v>
      </c>
      <c r="M89" s="436" t="str">
        <f>S3_C1</f>
        <v>Select your answer</v>
      </c>
      <c r="N89" s="460" t="str">
        <f t="shared" si="2"/>
        <v>Unanswered</v>
      </c>
      <c r="O89" s="434">
        <v>1</v>
      </c>
      <c r="P89" s="437" t="e">
        <f t="shared" si="1"/>
        <v>#VALUE!</v>
      </c>
      <c r="Q89" s="708" t="e">
        <f>SUMPRODUCT(N89:N91,O89:O91)/SUMIF(N89:N91,"&gt;0",O89:O91)</f>
        <v>#DIV/0!</v>
      </c>
      <c r="R89" s="744" t="e" cm="1">
        <f t="array" ref="R89">_xlfn.IFS(Q89&lt;LtoMCutoff,"Low",AND(Q89&gt;=LtoMCutoff,Q89&lt;=MtoHCutoff),"Medium",Q89&gt;MtoHCutoff,"High")</f>
        <v>#DIV/0!</v>
      </c>
      <c r="S89" s="709"/>
      <c r="T89" s="736"/>
      <c r="U89" s="12"/>
      <c r="V89" s="12"/>
    </row>
    <row r="90" spans="1:22" ht="20.100000000000001" customHeight="1" x14ac:dyDescent="0.25">
      <c r="A90" s="12"/>
      <c r="B90" s="12"/>
      <c r="C90" s="12"/>
      <c r="D90" s="12"/>
      <c r="E90" s="12"/>
      <c r="F90" s="12"/>
      <c r="G90" s="12"/>
      <c r="H90" s="12"/>
      <c r="I90" s="724"/>
      <c r="J90" s="729"/>
      <c r="K90" s="438" t="s">
        <v>25</v>
      </c>
      <c r="L90" s="419" t="s">
        <v>269</v>
      </c>
      <c r="M90" s="442" t="str">
        <f>S3_C2</f>
        <v>Select your answer</v>
      </c>
      <c r="N90" s="434" t="str">
        <f t="shared" si="2"/>
        <v>Unanswered</v>
      </c>
      <c r="O90" s="434">
        <v>1</v>
      </c>
      <c r="P90" s="437" t="e">
        <f t="shared" si="1"/>
        <v>#VALUE!</v>
      </c>
      <c r="Q90" s="709"/>
      <c r="R90" s="741"/>
      <c r="S90" s="709"/>
      <c r="T90" s="736"/>
      <c r="U90" s="12"/>
      <c r="V90" s="12"/>
    </row>
    <row r="91" spans="1:22" ht="20.100000000000001" customHeight="1" x14ac:dyDescent="0.25">
      <c r="A91" s="12"/>
      <c r="B91" s="12"/>
      <c r="C91" s="12"/>
      <c r="D91" s="12"/>
      <c r="E91" s="12"/>
      <c r="F91" s="12"/>
      <c r="G91" s="12"/>
      <c r="H91" s="12"/>
      <c r="I91" s="724"/>
      <c r="J91" s="729"/>
      <c r="K91" s="438" t="s">
        <v>27</v>
      </c>
      <c r="L91" s="418" t="s">
        <v>270</v>
      </c>
      <c r="M91" s="436" t="str">
        <f>S3_C3</f>
        <v>Select your answer</v>
      </c>
      <c r="N91" s="438" t="str">
        <f t="shared" si="2"/>
        <v>Unanswered</v>
      </c>
      <c r="O91" s="438">
        <v>1</v>
      </c>
      <c r="P91" s="440" t="e">
        <f t="shared" si="1"/>
        <v>#VALUE!</v>
      </c>
      <c r="Q91" s="714"/>
      <c r="R91" s="742"/>
      <c r="S91" s="709"/>
      <c r="T91" s="736"/>
      <c r="U91" s="12"/>
      <c r="V91" s="12"/>
    </row>
    <row r="92" spans="1:22" ht="20.100000000000001" customHeight="1" x14ac:dyDescent="0.25">
      <c r="A92" s="12"/>
      <c r="B92" s="12"/>
      <c r="C92" s="12"/>
      <c r="D92" s="12"/>
      <c r="E92" s="12"/>
      <c r="F92" s="12"/>
      <c r="G92" s="12"/>
      <c r="H92" s="12"/>
      <c r="I92" s="724"/>
      <c r="J92" s="720" t="s">
        <v>677</v>
      </c>
      <c r="K92" s="441" t="s">
        <v>31</v>
      </c>
      <c r="L92" s="40" t="s">
        <v>429</v>
      </c>
      <c r="M92" s="442" t="str">
        <f>S3_D1</f>
        <v>Select your answer</v>
      </c>
      <c r="N92" s="434" t="str">
        <f t="shared" si="2"/>
        <v>Unanswered</v>
      </c>
      <c r="O92" s="434">
        <v>1</v>
      </c>
      <c r="P92" s="437" t="e">
        <f t="shared" si="1"/>
        <v>#VALUE!</v>
      </c>
      <c r="Q92" s="708" t="e">
        <f>SUMPRODUCT(N92:N94,O92:O94)/SUMIF(N92:N94,"&gt;0",O92:O94)</f>
        <v>#DIV/0!</v>
      </c>
      <c r="R92" s="666" t="e" cm="1">
        <f t="array" ref="R92">_xlfn.IFS(Q92&lt;LtoMCutoff,"Low",AND(Q92&gt;=LtoMCutoff,Q92&lt;=MtoHCutoff),"Medium",Q92&gt;MtoHCutoff,"High")</f>
        <v>#DIV/0!</v>
      </c>
      <c r="S92" s="709"/>
      <c r="T92" s="736"/>
      <c r="U92" s="12"/>
      <c r="V92" s="12"/>
    </row>
    <row r="93" spans="1:22" ht="20.100000000000001" customHeight="1" x14ac:dyDescent="0.25">
      <c r="A93" s="12"/>
      <c r="B93" s="12"/>
      <c r="C93" s="12"/>
      <c r="D93" s="12"/>
      <c r="E93" s="12"/>
      <c r="F93" s="12"/>
      <c r="G93" s="12"/>
      <c r="H93" s="12"/>
      <c r="I93" s="724"/>
      <c r="J93" s="721"/>
      <c r="K93" s="434" t="s">
        <v>33</v>
      </c>
      <c r="L93" s="435" t="s">
        <v>271</v>
      </c>
      <c r="M93" s="436" t="str">
        <f>S3_D2</f>
        <v>Select your answer</v>
      </c>
      <c r="N93" s="438" t="str">
        <f t="shared" si="2"/>
        <v>Unanswered</v>
      </c>
      <c r="O93" s="434">
        <v>1</v>
      </c>
      <c r="P93" s="437" t="e">
        <f t="shared" si="1"/>
        <v>#VALUE!</v>
      </c>
      <c r="Q93" s="709"/>
      <c r="R93" s="666"/>
      <c r="S93" s="709"/>
      <c r="T93" s="736"/>
      <c r="U93" s="12"/>
      <c r="V93" s="12"/>
    </row>
    <row r="94" spans="1:22" ht="20.100000000000001" customHeight="1" thickBot="1" x14ac:dyDescent="0.3">
      <c r="A94" s="12"/>
      <c r="B94" s="12"/>
      <c r="C94" s="12"/>
      <c r="D94" s="12"/>
      <c r="E94" s="12"/>
      <c r="F94" s="12"/>
      <c r="G94" s="12"/>
      <c r="H94" s="12"/>
      <c r="I94" s="725"/>
      <c r="J94" s="722"/>
      <c r="K94" s="463" t="s">
        <v>34</v>
      </c>
      <c r="L94" s="464" t="s">
        <v>430</v>
      </c>
      <c r="M94" s="465" t="str">
        <f>S3_D3</f>
        <v>Select your answer</v>
      </c>
      <c r="N94" s="444" t="str">
        <f t="shared" si="2"/>
        <v>Unanswered</v>
      </c>
      <c r="O94" s="444">
        <v>1</v>
      </c>
      <c r="P94" s="447" t="e">
        <f t="shared" si="1"/>
        <v>#VALUE!</v>
      </c>
      <c r="Q94" s="710"/>
      <c r="R94" s="738"/>
      <c r="S94" s="710"/>
      <c r="T94" s="737"/>
      <c r="U94" s="12"/>
      <c r="V94" s="12"/>
    </row>
    <row r="95" spans="1:22" ht="19.5" customHeight="1" x14ac:dyDescent="0.25">
      <c r="A95" s="12"/>
      <c r="B95" s="12"/>
      <c r="C95" s="12"/>
      <c r="D95" s="12"/>
      <c r="E95" s="12"/>
      <c r="F95" s="12"/>
      <c r="G95" s="12"/>
      <c r="H95" s="12"/>
      <c r="I95" s="12"/>
      <c r="J95" s="12"/>
      <c r="K95" s="12"/>
      <c r="L95" s="6"/>
      <c r="M95" s="12"/>
      <c r="N95" s="12"/>
      <c r="O95" s="12"/>
      <c r="P95" s="12"/>
      <c r="Q95" s="12"/>
      <c r="R95" s="12"/>
      <c r="S95" s="12"/>
      <c r="T95" s="12"/>
      <c r="U95" s="12"/>
      <c r="V95" s="12"/>
    </row>
    <row r="96" spans="1:22" ht="19.5" customHeight="1" x14ac:dyDescent="0.25">
      <c r="A96" s="12"/>
      <c r="B96" s="12"/>
      <c r="C96" s="12"/>
      <c r="D96" s="12"/>
      <c r="E96" s="12"/>
      <c r="F96" s="12"/>
      <c r="G96" s="12"/>
      <c r="H96" s="12"/>
      <c r="I96" s="12"/>
      <c r="J96" s="745" t="s">
        <v>756</v>
      </c>
      <c r="K96" s="745"/>
      <c r="L96" s="6"/>
      <c r="M96" s="12"/>
      <c r="N96" s="12"/>
      <c r="O96" s="12"/>
      <c r="R96" s="747" t="s">
        <v>757</v>
      </c>
      <c r="S96" s="747"/>
      <c r="U96" s="12"/>
      <c r="V96" s="12"/>
    </row>
    <row r="97" spans="1:22" ht="19.5" customHeight="1" x14ac:dyDescent="0.25">
      <c r="A97" s="12"/>
      <c r="B97" s="12"/>
      <c r="C97" s="12"/>
      <c r="D97" s="12"/>
      <c r="E97" s="12"/>
      <c r="F97" s="12"/>
      <c r="G97" s="12"/>
      <c r="H97" s="12"/>
      <c r="I97" s="12"/>
      <c r="J97" s="745"/>
      <c r="K97" s="745"/>
      <c r="L97" s="6"/>
      <c r="M97" s="746" t="s">
        <v>743</v>
      </c>
      <c r="N97" s="746"/>
      <c r="O97" s="37"/>
      <c r="P97" s="37"/>
      <c r="R97" s="747"/>
      <c r="S97" s="747"/>
      <c r="U97" s="12"/>
      <c r="V97" s="12"/>
    </row>
    <row r="98" spans="1:22" ht="15" customHeight="1" x14ac:dyDescent="0.25">
      <c r="A98" s="12"/>
      <c r="B98" s="12"/>
      <c r="C98" s="12"/>
      <c r="D98" s="12"/>
      <c r="E98" s="12"/>
      <c r="F98" s="12"/>
      <c r="G98" s="12"/>
      <c r="H98" s="12"/>
      <c r="I98" s="12"/>
      <c r="J98" s="35"/>
      <c r="K98" s="12"/>
      <c r="L98" s="12"/>
      <c r="M98" s="12"/>
      <c r="N98" s="12"/>
      <c r="O98" s="12"/>
      <c r="P98" s="36"/>
      <c r="Q98" s="36"/>
      <c r="R98" s="12"/>
      <c r="S98" s="12"/>
      <c r="T98" s="12"/>
      <c r="U98" s="12"/>
      <c r="V98" s="12"/>
    </row>
    <row r="99" spans="1:22" ht="15" customHeight="1" x14ac:dyDescent="0.25">
      <c r="A99" s="12"/>
      <c r="B99" s="12"/>
      <c r="C99" s="12"/>
      <c r="D99" s="12"/>
      <c r="E99" s="12"/>
      <c r="F99" s="12"/>
      <c r="G99" s="12"/>
      <c r="H99" s="12"/>
      <c r="I99" s="12"/>
      <c r="J99" s="35"/>
      <c r="K99" s="12"/>
      <c r="L99" s="12"/>
      <c r="M99" s="12"/>
      <c r="N99" s="12"/>
      <c r="O99" s="12"/>
      <c r="P99" s="36"/>
      <c r="Q99" s="36"/>
      <c r="R99" s="12"/>
      <c r="S99" s="12"/>
      <c r="T99" s="12"/>
      <c r="U99" s="12"/>
      <c r="V99" s="12"/>
    </row>
    <row r="100" spans="1:22" ht="19.5" hidden="1" customHeight="1" x14ac:dyDescent="0.25">
      <c r="A100" s="12"/>
      <c r="B100" s="12"/>
      <c r="C100" s="12"/>
      <c r="D100" s="12"/>
      <c r="E100" s="12"/>
      <c r="F100" s="12"/>
      <c r="G100" s="12"/>
      <c r="H100" s="12"/>
      <c r="I100" s="12"/>
      <c r="J100" s="35"/>
      <c r="K100" s="35"/>
      <c r="L100" s="12"/>
      <c r="M100" s="12"/>
      <c r="N100" s="12"/>
      <c r="O100" s="12"/>
      <c r="P100" s="36"/>
      <c r="Q100" s="36"/>
      <c r="R100" s="12"/>
      <c r="S100" s="12"/>
      <c r="T100" s="12"/>
      <c r="U100" s="12"/>
      <c r="V100" s="12"/>
    </row>
    <row r="101" spans="1:22" ht="19.5" hidden="1" customHeight="1" x14ac:dyDescent="0.25">
      <c r="A101" s="12"/>
      <c r="B101" s="12"/>
      <c r="C101" s="12"/>
      <c r="D101" s="12"/>
      <c r="E101" s="12"/>
      <c r="F101" s="12"/>
      <c r="G101" s="12"/>
      <c r="H101" s="12"/>
      <c r="I101" s="12"/>
      <c r="J101" s="35"/>
      <c r="K101" s="35"/>
      <c r="L101" s="12"/>
      <c r="M101" s="12"/>
      <c r="N101" s="12"/>
      <c r="O101" s="12"/>
      <c r="P101" s="36"/>
      <c r="Q101" s="36"/>
      <c r="R101" s="12"/>
      <c r="S101" s="12"/>
      <c r="T101" s="12"/>
      <c r="U101" s="12"/>
      <c r="V101" s="12"/>
    </row>
    <row r="102" spans="1:22" ht="19.5" hidden="1" customHeight="1" x14ac:dyDescent="0.25">
      <c r="A102" s="12"/>
      <c r="B102" s="12"/>
      <c r="C102" s="12"/>
      <c r="D102" s="12"/>
      <c r="E102" s="12"/>
      <c r="F102" s="12"/>
      <c r="G102" s="12"/>
      <c r="H102" s="12"/>
      <c r="I102" s="12"/>
      <c r="J102" s="35"/>
      <c r="K102" s="35"/>
      <c r="L102" s="12"/>
      <c r="M102" s="12"/>
      <c r="N102" s="12"/>
      <c r="O102" s="12"/>
      <c r="P102" s="36"/>
      <c r="Q102" s="36"/>
      <c r="R102" s="12"/>
      <c r="S102" s="12"/>
      <c r="T102" s="12"/>
      <c r="U102" s="12"/>
      <c r="V102" s="12"/>
    </row>
    <row r="103" spans="1:22" ht="15" hidden="1" customHeight="1" x14ac:dyDescent="0.25">
      <c r="A103" s="12"/>
      <c r="B103" s="12"/>
      <c r="C103" s="12"/>
      <c r="D103" s="12"/>
      <c r="E103" s="12"/>
      <c r="F103" s="12"/>
      <c r="G103" s="12"/>
      <c r="H103" s="12"/>
      <c r="I103" s="12"/>
      <c r="J103" s="35"/>
      <c r="K103" s="35"/>
      <c r="L103" s="12"/>
      <c r="M103" s="12"/>
      <c r="N103" s="12"/>
      <c r="O103" s="12"/>
      <c r="P103" s="36"/>
      <c r="Q103" s="36"/>
      <c r="R103" s="12"/>
      <c r="S103" s="12"/>
      <c r="T103" s="12"/>
      <c r="U103" s="12"/>
      <c r="V103" s="12"/>
    </row>
    <row r="104" spans="1:22" ht="15" hidden="1" customHeight="1" x14ac:dyDescent="0.25">
      <c r="A104" s="12"/>
      <c r="B104" s="12"/>
      <c r="C104" s="12"/>
      <c r="D104" s="12"/>
      <c r="E104" s="12"/>
      <c r="F104" s="12"/>
      <c r="G104" s="12"/>
      <c r="H104" s="12"/>
      <c r="I104" s="12"/>
      <c r="J104" s="35"/>
      <c r="K104" s="35"/>
      <c r="L104" s="12"/>
      <c r="M104" s="12"/>
      <c r="N104" s="12"/>
      <c r="O104" s="12"/>
      <c r="P104" s="36"/>
      <c r="Q104" s="36"/>
      <c r="R104" s="12"/>
      <c r="S104" s="12"/>
      <c r="T104" s="12"/>
      <c r="U104" s="12"/>
      <c r="V104" s="12"/>
    </row>
    <row r="105" spans="1:22" ht="15" hidden="1" customHeight="1" x14ac:dyDescent="0.25">
      <c r="J105" s="35"/>
      <c r="K105" s="35"/>
      <c r="L105" s="12"/>
      <c r="P105" s="36"/>
      <c r="Q105" s="36"/>
    </row>
  </sheetData>
  <sheetProtection algorithmName="SHA-512" hashValue="npe/ZOSGgtgmpm0fIoO0c3bJFzw73V5/5VxHkHAELDrOyYCeRuOlu83/NK3C6jzq0Ch9UP534yvs/T151KLxjw==" saltValue="xuYd3y/7ZtfrHQi2LYErQw==" spinCount="100000" sheet="1" objects="1" scenarios="1"/>
  <mergeCells count="54">
    <mergeCell ref="J96:K97"/>
    <mergeCell ref="M97:N97"/>
    <mergeCell ref="R96:S97"/>
    <mergeCell ref="R15:S15"/>
    <mergeCell ref="R16:S16"/>
    <mergeCell ref="S21:S36"/>
    <mergeCell ref="R21:R23"/>
    <mergeCell ref="R24:R28"/>
    <mergeCell ref="R33:R36"/>
    <mergeCell ref="R29:R32"/>
    <mergeCell ref="R60:R83"/>
    <mergeCell ref="T60:T94"/>
    <mergeCell ref="R92:R94"/>
    <mergeCell ref="R37:R49"/>
    <mergeCell ref="R50:R53"/>
    <mergeCell ref="R54:R56"/>
    <mergeCell ref="R57:R59"/>
    <mergeCell ref="R84:R88"/>
    <mergeCell ref="R89:R91"/>
    <mergeCell ref="S37:S59"/>
    <mergeCell ref="S60:S94"/>
    <mergeCell ref="Y21:Y23"/>
    <mergeCell ref="J84:J88"/>
    <mergeCell ref="Q57:Q59"/>
    <mergeCell ref="Q60:Q83"/>
    <mergeCell ref="Q84:Q88"/>
    <mergeCell ref="Q21:Q23"/>
    <mergeCell ref="Q24:Q28"/>
    <mergeCell ref="Q29:Q32"/>
    <mergeCell ref="Q33:Q36"/>
    <mergeCell ref="Q37:Q49"/>
    <mergeCell ref="J37:J49"/>
    <mergeCell ref="J50:J53"/>
    <mergeCell ref="J54:J56"/>
    <mergeCell ref="J57:J59"/>
    <mergeCell ref="T21:T36"/>
    <mergeCell ref="T37:T59"/>
    <mergeCell ref="I21:I36"/>
    <mergeCell ref="J21:J23"/>
    <mergeCell ref="J24:J28"/>
    <mergeCell ref="J92:J94"/>
    <mergeCell ref="I60:I94"/>
    <mergeCell ref="I37:I59"/>
    <mergeCell ref="J60:J83"/>
    <mergeCell ref="J89:J91"/>
    <mergeCell ref="M7:O7"/>
    <mergeCell ref="Q92:Q94"/>
    <mergeCell ref="J29:J32"/>
    <mergeCell ref="J33:J36"/>
    <mergeCell ref="Q89:Q91"/>
    <mergeCell ref="Q50:Q53"/>
    <mergeCell ref="Q54:Q56"/>
    <mergeCell ref="M11:N11"/>
    <mergeCell ref="M9:N9"/>
  </mergeCells>
  <phoneticPr fontId="8" type="noConversion"/>
  <hyperlinks>
    <hyperlink ref="R96:S97" location="'Supporting Information'!B4" display="To Supporting Information" xr:uid="{0EE81632-E949-4199-9115-9B6E0E9B4E18}"/>
    <hyperlink ref="M9:O9" r:id="rId1" display="Unprotecting Worksheets" xr:uid="{3EE075FE-23B0-4CE6-8000-A4B21F2A60B8}"/>
    <hyperlink ref="M11:O11" r:id="rId2" display="Municipal Flood Risk Check-Up" xr:uid="{80B887AA-542C-4198-847C-11E51DFCD8E4}"/>
    <hyperlink ref="J96:K97" location="Overview!B9" display="Back to Overview" xr:uid="{21F3E61D-A9F8-4386-BD96-64DA563B5CB1}"/>
    <hyperlink ref="M97:N97" location="'Background Calculations'!B6" display="Return to top of page" xr:uid="{EEE2C707-4E11-4145-8A64-E62253968168}"/>
  </hyperlinks>
  <printOptions horizontalCentered="1"/>
  <pageMargins left="0.39370078740157483" right="0.39370078740157483" top="0.39370078740157483" bottom="0.39370078740157483" header="0.51181102362204722" footer="0.51181102362204722"/>
  <pageSetup scale="39" orientation="portrait" horizontalDpi="1200" verticalDpi="120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047D3-50FA-4611-87E6-477092637D8F}">
  <sheetPr>
    <tabColor rgb="FF92D050"/>
    <pageSetUpPr fitToPage="1"/>
  </sheetPr>
  <dimension ref="A1:U513"/>
  <sheetViews>
    <sheetView showGridLines="0" zoomScaleNormal="100" zoomScaleSheetLayoutView="100" workbookViewId="0">
      <pane ySplit="3" topLeftCell="A4" activePane="bottomLeft" state="frozen"/>
      <selection pane="bottomLeft"/>
    </sheetView>
  </sheetViews>
  <sheetFormatPr defaultColWidth="0" defaultRowHeight="14.4" zeroHeight="1" x14ac:dyDescent="0.3"/>
  <cols>
    <col min="1" max="1" width="3.59765625" style="87" customWidth="1"/>
    <col min="2" max="3" width="8.8984375" style="87" customWidth="1"/>
    <col min="4" max="4" width="5.8984375" style="87" customWidth="1"/>
    <col min="5" max="18" width="8.8984375" style="87" customWidth="1"/>
    <col min="19" max="19" width="5.8984375" style="87" customWidth="1"/>
    <col min="20" max="20" width="3.59765625" style="87" customWidth="1"/>
    <col min="21" max="21" width="8.8984375" style="87" hidden="1" customWidth="1"/>
    <col min="22" max="16384" width="0" style="87" hidden="1"/>
  </cols>
  <sheetData>
    <row r="1" spans="2:20" ht="14.1" customHeight="1" x14ac:dyDescent="0.3">
      <c r="B1" s="753"/>
      <c r="C1" s="753"/>
      <c r="D1" s="753"/>
      <c r="E1" s="753"/>
      <c r="F1" s="753"/>
      <c r="G1" s="753"/>
      <c r="H1" s="753"/>
      <c r="I1" s="753"/>
      <c r="J1" s="753"/>
      <c r="K1" s="753"/>
      <c r="L1" s="753"/>
      <c r="M1" s="753"/>
      <c r="N1" s="753"/>
      <c r="O1" s="753"/>
      <c r="P1" s="753"/>
      <c r="Q1" s="753"/>
      <c r="R1" s="753"/>
      <c r="S1" s="753"/>
      <c r="T1" s="753"/>
    </row>
    <row r="2" spans="2:20" ht="50.1" customHeight="1" x14ac:dyDescent="0.3">
      <c r="B2" s="466"/>
      <c r="C2" s="467" t="e" vm="10">
        <v>#VALUE!</v>
      </c>
      <c r="D2" s="467"/>
      <c r="E2" s="468" t="s">
        <v>526</v>
      </c>
      <c r="F2" s="469"/>
      <c r="G2" s="469"/>
      <c r="H2" s="469"/>
      <c r="I2" s="469"/>
      <c r="J2" s="469"/>
      <c r="K2" s="469"/>
      <c r="L2" s="469"/>
      <c r="M2" s="469"/>
      <c r="N2" s="469"/>
      <c r="O2" s="469"/>
      <c r="P2" s="469"/>
      <c r="Q2" s="469"/>
      <c r="R2" s="469"/>
      <c r="S2" s="469"/>
      <c r="T2" s="470"/>
    </row>
    <row r="3" spans="2:20" ht="14.1" customHeight="1" x14ac:dyDescent="0.3">
      <c r="B3" s="45"/>
      <c r="C3" s="45"/>
      <c r="D3" s="45"/>
      <c r="E3" s="45"/>
      <c r="F3" s="45"/>
      <c r="G3" s="45"/>
      <c r="H3" s="45"/>
      <c r="I3" s="45"/>
      <c r="J3" s="45"/>
      <c r="K3" s="45"/>
      <c r="L3" s="45"/>
      <c r="M3" s="45"/>
      <c r="N3" s="45"/>
      <c r="O3" s="45"/>
      <c r="P3" s="45"/>
      <c r="Q3" s="40"/>
      <c r="R3" s="40"/>
      <c r="S3" s="40"/>
      <c r="T3" s="40"/>
    </row>
    <row r="4" spans="2:20" ht="20.100000000000001" customHeight="1" x14ac:dyDescent="0.3">
      <c r="B4" s="71"/>
      <c r="C4" s="584" t="s">
        <v>930</v>
      </c>
      <c r="D4" s="584"/>
      <c r="E4" s="584"/>
      <c r="F4" s="584"/>
      <c r="G4" s="584"/>
      <c r="H4" s="584"/>
      <c r="I4" s="584"/>
      <c r="J4" s="584"/>
      <c r="K4" s="584"/>
      <c r="L4" s="584"/>
      <c r="M4" s="584"/>
      <c r="N4" s="584"/>
      <c r="O4" s="584"/>
      <c r="P4" s="584"/>
      <c r="Q4" s="584"/>
      <c r="R4" s="52"/>
      <c r="S4" s="52"/>
      <c r="T4" s="40"/>
    </row>
    <row r="5" spans="2:20" ht="20.100000000000001" customHeight="1" x14ac:dyDescent="0.3">
      <c r="B5" s="71"/>
      <c r="C5" s="584"/>
      <c r="D5" s="584"/>
      <c r="E5" s="584"/>
      <c r="F5" s="584"/>
      <c r="G5" s="584"/>
      <c r="H5" s="584"/>
      <c r="I5" s="584"/>
      <c r="J5" s="584"/>
      <c r="K5" s="584"/>
      <c r="L5" s="584"/>
      <c r="M5" s="584"/>
      <c r="N5" s="584"/>
      <c r="O5" s="584"/>
      <c r="P5" s="584"/>
      <c r="Q5" s="584"/>
      <c r="R5" s="52"/>
      <c r="S5" s="52"/>
      <c r="T5" s="40"/>
    </row>
    <row r="6" spans="2:20" ht="20.100000000000001" customHeight="1" x14ac:dyDescent="0.3">
      <c r="B6" s="71"/>
      <c r="C6" s="584"/>
      <c r="D6" s="584"/>
      <c r="E6" s="584"/>
      <c r="F6" s="584"/>
      <c r="G6" s="584"/>
      <c r="H6" s="584"/>
      <c r="I6" s="584"/>
      <c r="J6" s="584"/>
      <c r="K6" s="584"/>
      <c r="L6" s="584"/>
      <c r="M6" s="584"/>
      <c r="N6" s="584"/>
      <c r="O6" s="584"/>
      <c r="P6" s="584"/>
      <c r="Q6" s="584"/>
      <c r="R6" s="52"/>
      <c r="S6" s="52"/>
      <c r="T6" s="40"/>
    </row>
    <row r="7" spans="2:20" ht="20.100000000000001" customHeight="1" x14ac:dyDescent="0.3">
      <c r="B7" s="45"/>
      <c r="C7" s="45"/>
      <c r="D7" s="45"/>
      <c r="E7" s="45"/>
      <c r="F7" s="45"/>
      <c r="G7" s="45"/>
      <c r="H7" s="45"/>
      <c r="I7" s="45"/>
      <c r="J7" s="45"/>
      <c r="K7" s="45"/>
      <c r="L7" s="45"/>
      <c r="M7" s="45"/>
      <c r="N7" s="45"/>
      <c r="O7" s="45"/>
      <c r="P7" s="45"/>
      <c r="Q7" s="40"/>
      <c r="R7" s="40"/>
      <c r="S7" s="40"/>
      <c r="T7" s="40"/>
    </row>
    <row r="8" spans="2:20" ht="20.100000000000001" customHeight="1" x14ac:dyDescent="0.3">
      <c r="B8" s="86"/>
      <c r="C8" s="86"/>
      <c r="D8" s="86"/>
      <c r="E8" s="86"/>
      <c r="F8" s="86"/>
      <c r="G8" s="86"/>
      <c r="H8" s="86"/>
      <c r="I8" s="86"/>
      <c r="J8" s="86"/>
      <c r="K8" s="86"/>
      <c r="L8" s="86"/>
      <c r="M8" s="86"/>
      <c r="N8" s="86"/>
      <c r="O8" s="86"/>
      <c r="P8" s="86"/>
      <c r="Q8" s="86"/>
      <c r="R8" s="86"/>
      <c r="S8" s="86"/>
      <c r="T8" s="100"/>
    </row>
    <row r="9" spans="2:20" ht="20.100000000000001" customHeight="1" x14ac:dyDescent="0.3">
      <c r="B9" s="84"/>
      <c r="C9" s="123" t="s">
        <v>212</v>
      </c>
      <c r="D9" s="471"/>
      <c r="E9" s="471"/>
      <c r="F9" s="471"/>
      <c r="G9" s="471"/>
      <c r="H9" s="471"/>
      <c r="I9" s="471"/>
      <c r="J9" s="471"/>
      <c r="K9" s="471"/>
      <c r="L9" s="471"/>
      <c r="M9" s="471"/>
      <c r="N9" s="471"/>
      <c r="O9" s="471"/>
      <c r="P9" s="471"/>
      <c r="Q9" s="471"/>
      <c r="R9" s="471"/>
      <c r="S9" s="471"/>
      <c r="T9" s="472"/>
    </row>
    <row r="10" spans="2:20" ht="20.100000000000001" customHeight="1" x14ac:dyDescent="0.3">
      <c r="B10" s="84"/>
      <c r="C10" s="86"/>
      <c r="D10" s="86"/>
      <c r="E10" s="86"/>
      <c r="F10" s="86"/>
      <c r="G10" s="86"/>
      <c r="H10" s="86"/>
      <c r="I10" s="86"/>
      <c r="J10" s="86"/>
      <c r="K10" s="86"/>
      <c r="L10" s="86"/>
      <c r="M10" s="86"/>
      <c r="N10" s="86"/>
      <c r="O10" s="86"/>
      <c r="P10" s="86"/>
      <c r="Q10" s="86"/>
      <c r="R10" s="86"/>
      <c r="S10" s="86"/>
      <c r="T10" s="100"/>
    </row>
    <row r="11" spans="2:20" ht="20.100000000000001" customHeight="1" x14ac:dyDescent="0.3">
      <c r="B11" s="84"/>
      <c r="C11" s="473" t="s">
        <v>332</v>
      </c>
      <c r="D11" s="474"/>
      <c r="E11" s="474"/>
      <c r="F11" s="474"/>
      <c r="G11" s="474"/>
      <c r="H11" s="474"/>
      <c r="I11" s="474"/>
      <c r="J11" s="474"/>
      <c r="K11" s="474"/>
      <c r="L11" s="474"/>
      <c r="M11" s="474"/>
      <c r="N11" s="474"/>
      <c r="O11" s="474"/>
      <c r="P11" s="474"/>
      <c r="Q11" s="474"/>
      <c r="R11" s="474"/>
      <c r="S11" s="474"/>
      <c r="T11" s="475"/>
    </row>
    <row r="12" spans="2:20" ht="20.100000000000001" customHeight="1" x14ac:dyDescent="0.3">
      <c r="B12" s="84"/>
      <c r="C12" s="756" t="s">
        <v>607</v>
      </c>
      <c r="D12" s="756"/>
      <c r="E12" s="84"/>
      <c r="F12" s="84"/>
      <c r="G12" s="84"/>
      <c r="H12" s="84"/>
      <c r="I12" s="84"/>
      <c r="J12" s="84"/>
      <c r="K12" s="84"/>
      <c r="L12" s="84"/>
      <c r="M12" s="84"/>
      <c r="N12" s="84"/>
      <c r="O12" s="84"/>
      <c r="P12" s="84"/>
      <c r="Q12" s="84"/>
      <c r="R12" s="84"/>
      <c r="S12" s="84"/>
    </row>
    <row r="13" spans="2:20" ht="20.100000000000001" customHeight="1" x14ac:dyDescent="0.3">
      <c r="B13" s="84"/>
      <c r="C13" s="86"/>
      <c r="D13" s="86"/>
      <c r="E13" s="86"/>
      <c r="F13" s="86"/>
      <c r="G13" s="86"/>
      <c r="H13" s="86"/>
      <c r="I13" s="86"/>
      <c r="J13" s="86"/>
      <c r="K13" s="86"/>
      <c r="L13" s="86"/>
      <c r="M13" s="86"/>
      <c r="N13" s="86"/>
      <c r="O13" s="86"/>
      <c r="P13" s="86"/>
      <c r="Q13" s="86"/>
      <c r="R13" s="86"/>
      <c r="S13" s="86"/>
      <c r="T13" s="100"/>
    </row>
    <row r="14" spans="2:20" ht="20.100000000000001" customHeight="1" x14ac:dyDescent="0.3">
      <c r="B14" s="84"/>
      <c r="C14" s="146" t="s">
        <v>858</v>
      </c>
      <c r="D14" s="474"/>
      <c r="E14" s="474"/>
      <c r="F14" s="474"/>
      <c r="G14" s="474"/>
      <c r="H14" s="474"/>
      <c r="I14" s="474"/>
      <c r="J14" s="474"/>
      <c r="K14" s="474"/>
      <c r="L14" s="474"/>
      <c r="M14" s="474"/>
      <c r="N14" s="474"/>
      <c r="O14" s="474"/>
      <c r="P14" s="474"/>
      <c r="Q14" s="474"/>
      <c r="R14" s="474"/>
      <c r="S14" s="474"/>
      <c r="T14" s="475"/>
    </row>
    <row r="15" spans="2:20" ht="20.100000000000001" customHeight="1" x14ac:dyDescent="0.3">
      <c r="B15" s="474"/>
      <c r="C15" s="474"/>
      <c r="D15" s="474"/>
      <c r="E15" s="474"/>
      <c r="F15" s="474"/>
      <c r="G15" s="474"/>
      <c r="H15" s="474"/>
      <c r="I15" s="474"/>
      <c r="J15" s="474"/>
      <c r="K15" s="474"/>
      <c r="L15" s="474"/>
      <c r="M15" s="474"/>
      <c r="N15" s="474"/>
      <c r="O15" s="474"/>
      <c r="P15" s="474"/>
      <c r="Q15" s="474"/>
      <c r="R15" s="474"/>
      <c r="S15" s="474"/>
      <c r="T15" s="475"/>
    </row>
    <row r="16" spans="2:20" ht="20.100000000000001" customHeight="1" x14ac:dyDescent="0.3">
      <c r="B16" s="84"/>
      <c r="C16" s="473" t="s">
        <v>333</v>
      </c>
      <c r="D16" s="474"/>
      <c r="E16" s="474"/>
      <c r="F16" s="474"/>
      <c r="G16" s="474"/>
      <c r="H16" s="474"/>
      <c r="I16" s="474"/>
      <c r="J16" s="474"/>
      <c r="K16" s="474"/>
      <c r="L16" s="474"/>
      <c r="M16" s="474"/>
      <c r="N16" s="474"/>
      <c r="O16" s="474"/>
      <c r="P16" s="474"/>
      <c r="Q16" s="474"/>
      <c r="R16" s="474"/>
      <c r="S16" s="474"/>
      <c r="T16" s="475"/>
    </row>
    <row r="17" spans="2:21" ht="20.100000000000001" customHeight="1" x14ac:dyDescent="0.3">
      <c r="B17" s="84"/>
      <c r="C17" s="757" t="s">
        <v>583</v>
      </c>
      <c r="D17" s="757"/>
      <c r="E17" s="757"/>
      <c r="F17" s="757"/>
      <c r="G17" s="757"/>
      <c r="H17" s="757"/>
      <c r="I17" s="757"/>
      <c r="J17" s="757"/>
      <c r="K17" s="757"/>
      <c r="L17" s="757"/>
      <c r="M17" s="757"/>
      <c r="N17" s="476"/>
      <c r="O17" s="476"/>
      <c r="P17" s="476"/>
      <c r="Q17" s="476"/>
      <c r="R17" s="476"/>
      <c r="S17" s="476"/>
      <c r="T17" s="477"/>
    </row>
    <row r="18" spans="2:21" ht="20.100000000000001" customHeight="1" x14ac:dyDescent="0.3">
      <c r="B18" s="84"/>
      <c r="C18" s="754" t="s">
        <v>334</v>
      </c>
      <c r="D18" s="754"/>
      <c r="E18" s="754"/>
      <c r="F18" s="754"/>
      <c r="G18" s="754"/>
      <c r="H18" s="754"/>
      <c r="I18" s="754"/>
      <c r="J18" s="754"/>
      <c r="K18" s="754"/>
      <c r="L18" s="754"/>
      <c r="M18" s="754"/>
      <c r="N18" s="754"/>
      <c r="O18" s="754"/>
      <c r="P18" s="476"/>
      <c r="Q18" s="476"/>
      <c r="R18" s="476"/>
      <c r="S18" s="476"/>
      <c r="T18" s="477"/>
    </row>
    <row r="19" spans="2:21" ht="20.100000000000001" customHeight="1" x14ac:dyDescent="0.3">
      <c r="B19" s="86"/>
      <c r="C19" s="86"/>
      <c r="D19" s="86"/>
      <c r="E19" s="86"/>
      <c r="F19" s="86"/>
      <c r="G19" s="86"/>
      <c r="H19" s="86"/>
      <c r="I19" s="86"/>
      <c r="J19" s="86"/>
      <c r="K19" s="86"/>
      <c r="L19" s="86"/>
      <c r="M19" s="86"/>
      <c r="N19" s="86"/>
      <c r="O19" s="86"/>
      <c r="P19" s="86"/>
      <c r="Q19" s="86"/>
      <c r="R19" s="86"/>
      <c r="S19" s="86"/>
      <c r="T19" s="100"/>
    </row>
    <row r="20" spans="2:21" ht="20.100000000000001" customHeight="1" x14ac:dyDescent="0.3">
      <c r="B20" s="84"/>
      <c r="C20" s="758" t="s">
        <v>859</v>
      </c>
      <c r="D20" s="758"/>
      <c r="E20" s="758"/>
      <c r="F20" s="758"/>
      <c r="G20" s="758"/>
      <c r="H20" s="758"/>
      <c r="I20" s="758"/>
      <c r="J20" s="758"/>
      <c r="K20" s="758"/>
      <c r="L20" s="758"/>
      <c r="M20" s="758"/>
      <c r="N20" s="758"/>
      <c r="O20" s="758"/>
      <c r="P20" s="758"/>
      <c r="Q20" s="474"/>
      <c r="R20" s="474"/>
      <c r="S20" s="474"/>
      <c r="T20" s="475"/>
    </row>
    <row r="21" spans="2:21" ht="20.100000000000001" customHeight="1" x14ac:dyDescent="0.3">
      <c r="B21" s="84"/>
      <c r="C21" s="758"/>
      <c r="D21" s="758"/>
      <c r="E21" s="758"/>
      <c r="F21" s="758"/>
      <c r="G21" s="758"/>
      <c r="H21" s="758"/>
      <c r="I21" s="758"/>
      <c r="J21" s="758"/>
      <c r="K21" s="758"/>
      <c r="L21" s="758"/>
      <c r="M21" s="758"/>
      <c r="N21" s="758"/>
      <c r="O21" s="758"/>
      <c r="P21" s="758"/>
      <c r="Q21" s="474"/>
      <c r="R21" s="474"/>
      <c r="S21" s="474"/>
      <c r="T21" s="475"/>
    </row>
    <row r="22" spans="2:21" ht="20.100000000000001" customHeight="1" x14ac:dyDescent="0.3">
      <c r="B22" s="84"/>
      <c r="C22" s="52"/>
      <c r="D22" s="86"/>
      <c r="E22" s="86"/>
      <c r="F22" s="86"/>
      <c r="G22" s="86"/>
      <c r="H22" s="86"/>
      <c r="I22" s="86"/>
      <c r="J22" s="86"/>
      <c r="K22" s="86"/>
      <c r="L22" s="86"/>
      <c r="M22" s="86"/>
      <c r="N22" s="86"/>
      <c r="O22" s="86"/>
      <c r="P22" s="86"/>
      <c r="Q22" s="86"/>
      <c r="R22" s="86"/>
      <c r="S22" s="86"/>
      <c r="T22" s="100"/>
    </row>
    <row r="23" spans="2:21" ht="20.100000000000001" customHeight="1" x14ac:dyDescent="0.3">
      <c r="B23" s="84"/>
      <c r="C23" s="595" t="s">
        <v>335</v>
      </c>
      <c r="D23" s="595"/>
      <c r="E23" s="595"/>
      <c r="F23" s="595"/>
      <c r="G23" s="595"/>
      <c r="H23" s="595"/>
      <c r="I23" s="595"/>
      <c r="J23" s="595"/>
      <c r="K23" s="595"/>
      <c r="L23" s="595"/>
      <c r="M23" s="595"/>
      <c r="N23" s="595"/>
      <c r="O23" s="595"/>
      <c r="P23" s="595"/>
      <c r="Q23" s="86"/>
      <c r="R23" s="86"/>
      <c r="S23" s="86"/>
      <c r="T23" s="100"/>
    </row>
    <row r="24" spans="2:21" ht="20.100000000000001" customHeight="1" x14ac:dyDescent="0.3">
      <c r="B24" s="84"/>
      <c r="C24" s="595"/>
      <c r="D24" s="595"/>
      <c r="E24" s="595"/>
      <c r="F24" s="595"/>
      <c r="G24" s="595"/>
      <c r="H24" s="595"/>
      <c r="I24" s="595"/>
      <c r="J24" s="595"/>
      <c r="K24" s="595"/>
      <c r="L24" s="595"/>
      <c r="M24" s="595"/>
      <c r="N24" s="595"/>
      <c r="O24" s="595"/>
      <c r="P24" s="595"/>
      <c r="Q24" s="86"/>
      <c r="R24" s="86"/>
      <c r="S24" s="86"/>
      <c r="T24" s="100"/>
    </row>
    <row r="25" spans="2:21" ht="20.100000000000001" customHeight="1" x14ac:dyDescent="0.3">
      <c r="B25" s="86"/>
      <c r="C25" s="595"/>
      <c r="D25" s="595"/>
      <c r="E25" s="595"/>
      <c r="F25" s="595"/>
      <c r="G25" s="595"/>
      <c r="H25" s="595"/>
      <c r="I25" s="595"/>
      <c r="J25" s="595"/>
      <c r="K25" s="595"/>
      <c r="L25" s="595"/>
      <c r="M25" s="595"/>
      <c r="N25" s="595"/>
      <c r="O25" s="595"/>
      <c r="P25" s="595"/>
      <c r="Q25" s="86"/>
      <c r="R25" s="86"/>
      <c r="S25" s="86"/>
      <c r="T25" s="100"/>
    </row>
    <row r="26" spans="2:21" ht="20.100000000000001" customHeight="1" x14ac:dyDescent="0.3">
      <c r="B26" s="84"/>
      <c r="C26" s="478">
        <v>1</v>
      </c>
      <c r="D26" s="146" t="s">
        <v>527</v>
      </c>
      <c r="E26" s="146"/>
      <c r="F26" s="146"/>
      <c r="G26" s="146"/>
      <c r="H26" s="146"/>
      <c r="I26" s="146"/>
      <c r="J26" s="146"/>
      <c r="K26" s="146"/>
      <c r="L26" s="146"/>
      <c r="M26" s="146"/>
      <c r="N26" s="146"/>
      <c r="O26" s="146"/>
      <c r="P26" s="146"/>
      <c r="Q26" s="146"/>
      <c r="R26" s="146"/>
      <c r="S26" s="146"/>
      <c r="T26" s="479"/>
      <c r="U26" s="479"/>
    </row>
    <row r="27" spans="2:21" ht="20.100000000000001" customHeight="1" x14ac:dyDescent="0.3">
      <c r="B27" s="84"/>
      <c r="C27" s="478">
        <v>2</v>
      </c>
      <c r="D27" s="146" t="s">
        <v>528</v>
      </c>
      <c r="E27" s="146"/>
      <c r="F27" s="146"/>
      <c r="G27" s="146"/>
      <c r="H27" s="146"/>
      <c r="I27" s="146"/>
      <c r="J27" s="146"/>
      <c r="K27" s="146"/>
      <c r="L27" s="146"/>
      <c r="M27" s="146"/>
      <c r="N27" s="146"/>
      <c r="O27" s="146"/>
      <c r="P27" s="146"/>
      <c r="Q27" s="146"/>
      <c r="R27" s="146"/>
      <c r="S27" s="146"/>
      <c r="T27" s="479"/>
      <c r="U27" s="479"/>
    </row>
    <row r="28" spans="2:21" ht="20.100000000000001" customHeight="1" x14ac:dyDescent="0.3">
      <c r="B28" s="84"/>
      <c r="C28" s="478">
        <v>3</v>
      </c>
      <c r="D28" s="146" t="s">
        <v>529</v>
      </c>
      <c r="E28" s="146"/>
      <c r="F28" s="146"/>
      <c r="G28" s="146"/>
      <c r="H28" s="146"/>
      <c r="I28" s="146"/>
      <c r="J28" s="146"/>
      <c r="K28" s="146"/>
      <c r="L28" s="146"/>
      <c r="M28" s="146"/>
      <c r="N28" s="146"/>
      <c r="O28" s="146"/>
      <c r="P28" s="146"/>
      <c r="Q28" s="146"/>
      <c r="R28" s="146"/>
      <c r="S28" s="146"/>
      <c r="T28" s="479"/>
      <c r="U28" s="479"/>
    </row>
    <row r="29" spans="2:21" ht="20.100000000000001" customHeight="1" x14ac:dyDescent="0.3">
      <c r="B29" s="84"/>
      <c r="C29" s="478">
        <v>4</v>
      </c>
      <c r="D29" s="146" t="s">
        <v>530</v>
      </c>
      <c r="E29" s="146"/>
      <c r="F29" s="146"/>
      <c r="G29" s="146"/>
      <c r="H29" s="146"/>
      <c r="I29" s="146"/>
      <c r="J29" s="146"/>
      <c r="K29" s="146"/>
      <c r="L29" s="146"/>
      <c r="M29" s="146"/>
      <c r="N29" s="146"/>
      <c r="O29" s="146"/>
      <c r="P29" s="146"/>
      <c r="Q29" s="146"/>
      <c r="R29" s="146"/>
      <c r="S29" s="146"/>
      <c r="T29" s="479"/>
      <c r="U29" s="479"/>
    </row>
    <row r="30" spans="2:21" ht="20.100000000000001" customHeight="1" x14ac:dyDescent="0.3">
      <c r="B30" s="84"/>
      <c r="C30" s="480"/>
      <c r="D30" s="146"/>
      <c r="E30" s="146"/>
      <c r="F30" s="146"/>
      <c r="G30" s="146"/>
      <c r="H30" s="146"/>
      <c r="I30" s="146"/>
      <c r="J30" s="146"/>
      <c r="K30" s="146"/>
      <c r="L30" s="146"/>
      <c r="M30" s="146"/>
      <c r="N30" s="146"/>
      <c r="O30" s="146"/>
      <c r="P30" s="146"/>
      <c r="Q30" s="146"/>
      <c r="R30" s="146"/>
      <c r="S30" s="146"/>
      <c r="T30" s="479"/>
      <c r="U30" s="479"/>
    </row>
    <row r="31" spans="2:21" ht="20.100000000000001" customHeight="1" x14ac:dyDescent="0.3">
      <c r="B31" s="100"/>
      <c r="C31" s="100"/>
      <c r="D31" s="100"/>
      <c r="E31" s="100"/>
      <c r="F31" s="100"/>
      <c r="G31" s="100"/>
      <c r="H31" s="100"/>
      <c r="I31" s="100"/>
      <c r="J31" s="100"/>
      <c r="K31" s="100"/>
      <c r="L31" s="100"/>
      <c r="M31" s="100"/>
      <c r="N31" s="100"/>
      <c r="O31" s="100"/>
      <c r="P31" s="100"/>
      <c r="Q31" s="100"/>
      <c r="R31" s="100"/>
      <c r="S31" s="100"/>
      <c r="T31" s="100"/>
    </row>
    <row r="32" spans="2:21" ht="20.100000000000001" customHeight="1" x14ac:dyDescent="0.3">
      <c r="B32" s="86"/>
      <c r="C32" s="86"/>
      <c r="D32" s="86"/>
      <c r="E32" s="86"/>
      <c r="F32" s="86"/>
      <c r="G32" s="86"/>
      <c r="H32" s="86"/>
      <c r="I32" s="86"/>
      <c r="J32" s="86"/>
      <c r="K32" s="86"/>
      <c r="L32" s="86"/>
      <c r="M32" s="86"/>
      <c r="N32" s="86"/>
      <c r="O32" s="86"/>
      <c r="P32" s="86"/>
      <c r="Q32" s="86"/>
      <c r="R32" s="86"/>
      <c r="S32" s="86"/>
      <c r="T32" s="100"/>
    </row>
    <row r="33" spans="2:20" ht="20.100000000000001" customHeight="1" x14ac:dyDescent="0.3">
      <c r="B33" s="84"/>
      <c r="C33" s="123" t="s">
        <v>304</v>
      </c>
      <c r="D33" s="471"/>
      <c r="E33" s="471"/>
      <c r="F33" s="471"/>
      <c r="G33" s="471"/>
      <c r="H33" s="471"/>
      <c r="I33" s="471"/>
      <c r="J33" s="471"/>
      <c r="K33" s="471"/>
      <c r="L33" s="471"/>
      <c r="M33" s="471"/>
      <c r="N33" s="471"/>
      <c r="O33" s="471"/>
      <c r="P33" s="471"/>
      <c r="Q33" s="471"/>
      <c r="R33" s="471"/>
      <c r="S33" s="471"/>
      <c r="T33" s="472"/>
    </row>
    <row r="34" spans="2:20" ht="20.100000000000001" customHeight="1" x14ac:dyDescent="0.3">
      <c r="B34" s="84"/>
      <c r="C34" s="52"/>
      <c r="D34" s="86"/>
      <c r="E34" s="86"/>
      <c r="F34" s="86"/>
      <c r="G34" s="86"/>
      <c r="H34" s="86"/>
      <c r="I34" s="86"/>
      <c r="J34" s="86"/>
      <c r="K34" s="86"/>
      <c r="L34" s="86"/>
      <c r="M34" s="86"/>
      <c r="N34" s="86"/>
      <c r="O34" s="86"/>
      <c r="P34" s="86"/>
      <c r="Q34" s="86"/>
      <c r="R34" s="86"/>
      <c r="S34" s="86"/>
      <c r="T34" s="100"/>
    </row>
    <row r="35" spans="2:20" ht="20.100000000000001" customHeight="1" x14ac:dyDescent="0.3">
      <c r="B35" s="84"/>
      <c r="C35" s="473" t="s">
        <v>332</v>
      </c>
      <c r="D35" s="474"/>
      <c r="E35" s="474"/>
      <c r="F35" s="474"/>
      <c r="G35" s="474"/>
      <c r="H35" s="474"/>
      <c r="I35" s="474"/>
      <c r="J35" s="474"/>
      <c r="K35" s="474"/>
      <c r="L35" s="474"/>
      <c r="M35" s="474"/>
      <c r="N35" s="474"/>
      <c r="O35" s="474"/>
      <c r="P35" s="474"/>
      <c r="Q35" s="474"/>
      <c r="R35" s="474"/>
      <c r="S35" s="474"/>
      <c r="T35" s="475"/>
    </row>
    <row r="36" spans="2:20" ht="20.100000000000001" customHeight="1" x14ac:dyDescent="0.3">
      <c r="B36" s="84"/>
      <c r="C36" s="756" t="s">
        <v>609</v>
      </c>
      <c r="D36" s="756"/>
      <c r="E36" s="84"/>
      <c r="F36" s="84"/>
      <c r="G36" s="84"/>
      <c r="H36" s="84"/>
      <c r="I36" s="84"/>
      <c r="J36" s="84"/>
      <c r="K36" s="84"/>
      <c r="L36" s="84"/>
      <c r="M36" s="84"/>
      <c r="N36" s="84"/>
      <c r="O36" s="84"/>
      <c r="P36" s="84"/>
      <c r="Q36" s="84"/>
      <c r="R36" s="84"/>
      <c r="S36" s="84"/>
    </row>
    <row r="37" spans="2:20" ht="20.100000000000001" customHeight="1" x14ac:dyDescent="0.3">
      <c r="B37" s="84"/>
      <c r="C37" s="756" t="s">
        <v>610</v>
      </c>
      <c r="D37" s="756"/>
      <c r="E37" s="84"/>
      <c r="F37" s="84"/>
      <c r="G37" s="84"/>
      <c r="H37" s="84"/>
      <c r="I37" s="84"/>
      <c r="J37" s="84"/>
      <c r="K37" s="84"/>
      <c r="L37" s="84"/>
      <c r="M37" s="84"/>
      <c r="N37" s="84"/>
      <c r="O37" s="84"/>
      <c r="P37" s="84"/>
      <c r="Q37" s="84"/>
      <c r="R37" s="84"/>
      <c r="S37" s="84"/>
    </row>
    <row r="38" spans="2:20" ht="20.100000000000001" customHeight="1" x14ac:dyDescent="0.3">
      <c r="B38" s="474"/>
      <c r="C38" s="474"/>
      <c r="D38" s="474"/>
      <c r="E38" s="474"/>
      <c r="F38" s="474"/>
      <c r="G38" s="474"/>
      <c r="H38" s="474"/>
      <c r="I38" s="474"/>
      <c r="J38" s="474"/>
      <c r="K38" s="474"/>
      <c r="L38" s="474"/>
      <c r="M38" s="474"/>
      <c r="N38" s="474"/>
      <c r="O38" s="474"/>
      <c r="P38" s="474"/>
      <c r="Q38" s="474"/>
      <c r="R38" s="474"/>
      <c r="S38" s="474"/>
      <c r="T38" s="475"/>
    </row>
    <row r="39" spans="2:20" ht="20.100000000000001" customHeight="1" x14ac:dyDescent="0.3">
      <c r="B39" s="84"/>
      <c r="C39" s="758" t="s">
        <v>860</v>
      </c>
      <c r="D39" s="758"/>
      <c r="E39" s="758"/>
      <c r="F39" s="758"/>
      <c r="G39" s="758"/>
      <c r="H39" s="758"/>
      <c r="I39" s="758"/>
      <c r="J39" s="758"/>
      <c r="K39" s="758"/>
      <c r="L39" s="758"/>
      <c r="M39" s="758"/>
      <c r="N39" s="758"/>
      <c r="O39" s="758"/>
      <c r="P39" s="758"/>
      <c r="Q39" s="758"/>
      <c r="R39" s="474"/>
      <c r="S39" s="474"/>
      <c r="T39" s="475"/>
    </row>
    <row r="40" spans="2:20" ht="20.100000000000001" customHeight="1" x14ac:dyDescent="0.3">
      <c r="B40" s="84"/>
      <c r="C40" s="758"/>
      <c r="D40" s="758"/>
      <c r="E40" s="758"/>
      <c r="F40" s="758"/>
      <c r="G40" s="758"/>
      <c r="H40" s="758"/>
      <c r="I40" s="758"/>
      <c r="J40" s="758"/>
      <c r="K40" s="758"/>
      <c r="L40" s="758"/>
      <c r="M40" s="758"/>
      <c r="N40" s="758"/>
      <c r="O40" s="758"/>
      <c r="P40" s="758"/>
      <c r="Q40" s="758"/>
      <c r="R40" s="474"/>
      <c r="S40" s="474"/>
      <c r="T40" s="475"/>
    </row>
    <row r="41" spans="2:20" ht="20.100000000000001" customHeight="1" x14ac:dyDescent="0.3">
      <c r="B41" s="84"/>
      <c r="C41" s="758"/>
      <c r="D41" s="758"/>
      <c r="E41" s="758"/>
      <c r="F41" s="758"/>
      <c r="G41" s="758"/>
      <c r="H41" s="758"/>
      <c r="I41" s="758"/>
      <c r="J41" s="758"/>
      <c r="K41" s="758"/>
      <c r="L41" s="758"/>
      <c r="M41" s="758"/>
      <c r="N41" s="758"/>
      <c r="O41" s="758"/>
      <c r="P41" s="758"/>
      <c r="Q41" s="758"/>
      <c r="R41" s="474"/>
      <c r="S41" s="474"/>
      <c r="T41" s="475"/>
    </row>
    <row r="42" spans="2:20" ht="20.100000000000001" customHeight="1" x14ac:dyDescent="0.3">
      <c r="B42" s="84"/>
      <c r="C42" s="474"/>
      <c r="D42" s="474"/>
      <c r="E42" s="474"/>
      <c r="F42" s="474"/>
      <c r="G42" s="474"/>
      <c r="H42" s="474"/>
      <c r="I42" s="474"/>
      <c r="J42" s="474"/>
      <c r="K42" s="474"/>
      <c r="L42" s="474"/>
      <c r="M42" s="474"/>
      <c r="N42" s="474"/>
      <c r="O42" s="474"/>
      <c r="P42" s="474"/>
      <c r="Q42" s="474"/>
      <c r="R42" s="474"/>
      <c r="S42" s="474"/>
      <c r="T42" s="475"/>
    </row>
    <row r="43" spans="2:20" ht="20.100000000000001" customHeight="1" x14ac:dyDescent="0.3">
      <c r="B43" s="84"/>
      <c r="C43" s="473" t="s">
        <v>333</v>
      </c>
      <c r="D43" s="474"/>
      <c r="E43" s="474"/>
      <c r="F43" s="474"/>
      <c r="G43" s="474"/>
      <c r="H43" s="474"/>
      <c r="I43" s="474"/>
      <c r="J43" s="474"/>
      <c r="K43" s="474"/>
      <c r="L43" s="474"/>
      <c r="M43" s="474"/>
      <c r="N43" s="474"/>
      <c r="O43" s="474"/>
      <c r="P43" s="474"/>
      <c r="Q43" s="474"/>
      <c r="R43" s="474"/>
      <c r="S43" s="474"/>
      <c r="T43" s="475"/>
    </row>
    <row r="44" spans="2:20" ht="20.100000000000001" customHeight="1" x14ac:dyDescent="0.3">
      <c r="B44" s="84"/>
      <c r="C44" s="754" t="s">
        <v>336</v>
      </c>
      <c r="D44" s="754"/>
      <c r="E44" s="754"/>
      <c r="F44" s="754"/>
      <c r="G44" s="754"/>
      <c r="H44" s="754"/>
      <c r="I44" s="754"/>
      <c r="J44" s="754"/>
      <c r="K44" s="754"/>
      <c r="L44" s="754"/>
      <c r="M44" s="754"/>
      <c r="N44" s="754"/>
      <c r="O44" s="474"/>
      <c r="P44" s="474"/>
      <c r="Q44" s="474"/>
      <c r="R44" s="474"/>
      <c r="S44" s="474"/>
      <c r="T44" s="475"/>
    </row>
    <row r="45" spans="2:20" ht="20.100000000000001" customHeight="1" x14ac:dyDescent="0.3">
      <c r="B45" s="84"/>
      <c r="C45" s="757" t="s">
        <v>584</v>
      </c>
      <c r="D45" s="757"/>
      <c r="E45" s="757"/>
      <c r="F45" s="757"/>
      <c r="G45" s="757"/>
      <c r="H45" s="757"/>
      <c r="I45" s="757"/>
      <c r="J45" s="757"/>
      <c r="K45" s="757"/>
      <c r="L45" s="757"/>
      <c r="M45" s="757"/>
      <c r="N45" s="474"/>
      <c r="O45" s="474"/>
      <c r="P45" s="474"/>
      <c r="Q45" s="474"/>
      <c r="R45" s="474"/>
      <c r="S45" s="474"/>
      <c r="T45" s="475"/>
    </row>
    <row r="46" spans="2:20" ht="20.100000000000001" customHeight="1" x14ac:dyDescent="0.3">
      <c r="B46" s="84"/>
      <c r="C46" s="754" t="s">
        <v>585</v>
      </c>
      <c r="D46" s="754"/>
      <c r="E46" s="754"/>
      <c r="F46" s="754"/>
      <c r="G46" s="754"/>
      <c r="H46" s="754"/>
      <c r="I46" s="754"/>
      <c r="J46" s="754"/>
      <c r="K46" s="754"/>
      <c r="L46" s="754"/>
      <c r="M46" s="754"/>
      <c r="N46" s="754"/>
      <c r="O46" s="115"/>
      <c r="P46" s="115"/>
      <c r="Q46" s="115"/>
      <c r="R46" s="115"/>
      <c r="S46" s="115"/>
      <c r="T46" s="307"/>
    </row>
    <row r="47" spans="2:20" ht="20.100000000000001" customHeight="1" x14ac:dyDescent="0.3">
      <c r="B47" s="84"/>
      <c r="C47" s="754" t="s">
        <v>436</v>
      </c>
      <c r="D47" s="754"/>
      <c r="E47" s="754"/>
      <c r="F47" s="754"/>
      <c r="G47" s="754"/>
      <c r="H47" s="754"/>
      <c r="I47" s="754"/>
      <c r="J47" s="481"/>
      <c r="K47" s="481"/>
      <c r="L47" s="481"/>
      <c r="M47" s="481"/>
      <c r="N47" s="481"/>
      <c r="O47" s="481"/>
      <c r="P47" s="481"/>
      <c r="Q47" s="481"/>
      <c r="R47" s="481"/>
      <c r="S47" s="481"/>
      <c r="T47" s="482"/>
    </row>
    <row r="48" spans="2:20" ht="20.100000000000001" customHeight="1" x14ac:dyDescent="0.3">
      <c r="B48" s="84"/>
      <c r="C48" s="481"/>
      <c r="D48" s="481"/>
      <c r="E48" s="481"/>
      <c r="F48" s="481"/>
      <c r="G48" s="481"/>
      <c r="H48" s="481"/>
      <c r="I48" s="481"/>
      <c r="J48" s="481"/>
      <c r="K48" s="481"/>
      <c r="L48" s="481"/>
      <c r="M48" s="481"/>
      <c r="N48" s="481"/>
      <c r="O48" s="481"/>
      <c r="P48" s="481"/>
      <c r="Q48" s="481"/>
      <c r="R48" s="481"/>
      <c r="S48" s="481"/>
      <c r="T48" s="482"/>
    </row>
    <row r="49" spans="2:21" ht="20.100000000000001" customHeight="1" x14ac:dyDescent="0.3">
      <c r="B49" s="84"/>
      <c r="C49" s="589" t="s">
        <v>861</v>
      </c>
      <c r="D49" s="589"/>
      <c r="E49" s="589"/>
      <c r="F49" s="589"/>
      <c r="G49" s="589"/>
      <c r="H49" s="589"/>
      <c r="I49" s="589"/>
      <c r="J49" s="589"/>
      <c r="K49" s="589"/>
      <c r="L49" s="589"/>
      <c r="M49" s="589"/>
      <c r="N49" s="589"/>
      <c r="O49" s="589"/>
      <c r="P49" s="589"/>
      <c r="Q49" s="589"/>
      <c r="R49" s="474"/>
      <c r="S49" s="474"/>
      <c r="T49" s="475"/>
      <c r="U49" s="475"/>
    </row>
    <row r="50" spans="2:21" ht="20.100000000000001" customHeight="1" x14ac:dyDescent="0.3">
      <c r="B50" s="84"/>
      <c r="C50" s="589"/>
      <c r="D50" s="589"/>
      <c r="E50" s="589"/>
      <c r="F50" s="589"/>
      <c r="G50" s="589"/>
      <c r="H50" s="589"/>
      <c r="I50" s="589"/>
      <c r="J50" s="589"/>
      <c r="K50" s="589"/>
      <c r="L50" s="589"/>
      <c r="M50" s="589"/>
      <c r="N50" s="589"/>
      <c r="O50" s="589"/>
      <c r="P50" s="589"/>
      <c r="Q50" s="589"/>
      <c r="R50" s="481"/>
      <c r="S50" s="481"/>
      <c r="T50" s="482"/>
    </row>
    <row r="51" spans="2:21" ht="20.100000000000001" customHeight="1" x14ac:dyDescent="0.3">
      <c r="B51" s="84"/>
      <c r="C51" s="589"/>
      <c r="D51" s="589"/>
      <c r="E51" s="589"/>
      <c r="F51" s="589"/>
      <c r="G51" s="589"/>
      <c r="H51" s="589"/>
      <c r="I51" s="589"/>
      <c r="J51" s="589"/>
      <c r="K51" s="589"/>
      <c r="L51" s="589"/>
      <c r="M51" s="589"/>
      <c r="N51" s="589"/>
      <c r="O51" s="589"/>
      <c r="P51" s="589"/>
      <c r="Q51" s="589"/>
      <c r="R51" s="84"/>
      <c r="S51" s="84"/>
    </row>
    <row r="52" spans="2:21" ht="20.100000000000001" customHeight="1" x14ac:dyDescent="0.3">
      <c r="B52" s="84"/>
      <c r="C52" s="589"/>
      <c r="D52" s="589"/>
      <c r="E52" s="589"/>
      <c r="F52" s="589"/>
      <c r="G52" s="589"/>
      <c r="H52" s="589"/>
      <c r="I52" s="589"/>
      <c r="J52" s="589"/>
      <c r="K52" s="589"/>
      <c r="L52" s="589"/>
      <c r="M52" s="589"/>
      <c r="N52" s="589"/>
      <c r="O52" s="589"/>
      <c r="P52" s="589"/>
      <c r="Q52" s="589"/>
      <c r="R52" s="84"/>
      <c r="S52" s="84"/>
    </row>
    <row r="53" spans="2:21" ht="20.100000000000001" customHeight="1" x14ac:dyDescent="0.3">
      <c r="B53" s="86"/>
      <c r="C53" s="86"/>
      <c r="D53" s="86"/>
      <c r="E53" s="86"/>
      <c r="F53" s="86"/>
      <c r="G53" s="86"/>
      <c r="H53" s="86"/>
      <c r="I53" s="86"/>
      <c r="J53" s="86"/>
      <c r="K53" s="86"/>
      <c r="L53" s="86"/>
      <c r="M53" s="86"/>
      <c r="N53" s="86"/>
      <c r="O53" s="86"/>
      <c r="P53" s="86"/>
      <c r="Q53" s="86"/>
      <c r="R53" s="86"/>
      <c r="S53" s="86"/>
      <c r="T53" s="100"/>
    </row>
    <row r="54" spans="2:21" ht="20.100000000000001" customHeight="1" x14ac:dyDescent="0.3">
      <c r="B54" s="84"/>
      <c r="C54" s="146" t="s">
        <v>337</v>
      </c>
      <c r="D54" s="146"/>
      <c r="E54" s="86"/>
      <c r="F54" s="86"/>
      <c r="G54" s="86"/>
      <c r="H54" s="86"/>
      <c r="I54" s="86"/>
      <c r="J54" s="86"/>
      <c r="K54" s="86"/>
      <c r="L54" s="86"/>
      <c r="M54" s="86"/>
      <c r="N54" s="86"/>
      <c r="O54" s="86"/>
      <c r="P54" s="86"/>
      <c r="Q54" s="86"/>
      <c r="R54" s="86"/>
      <c r="S54" s="86"/>
      <c r="T54" s="100"/>
    </row>
    <row r="55" spans="2:21" ht="20.100000000000001" customHeight="1" x14ac:dyDescent="0.3">
      <c r="B55" s="84"/>
      <c r="C55" s="478">
        <v>1</v>
      </c>
      <c r="D55" s="146" t="s">
        <v>531</v>
      </c>
      <c r="E55" s="86"/>
      <c r="F55" s="86"/>
      <c r="G55" s="86"/>
      <c r="H55" s="86"/>
      <c r="I55" s="86"/>
      <c r="J55" s="86"/>
      <c r="K55" s="86"/>
      <c r="L55" s="86"/>
      <c r="M55" s="86"/>
      <c r="N55" s="86"/>
      <c r="O55" s="86"/>
      <c r="P55" s="86"/>
      <c r="Q55" s="86"/>
      <c r="R55" s="86"/>
      <c r="S55" s="86"/>
      <c r="T55" s="100"/>
    </row>
    <row r="56" spans="2:21" ht="20.100000000000001" customHeight="1" x14ac:dyDescent="0.3">
      <c r="B56" s="84"/>
      <c r="C56" s="478">
        <v>2</v>
      </c>
      <c r="D56" s="146" t="s">
        <v>532</v>
      </c>
      <c r="E56" s="86"/>
      <c r="F56" s="86"/>
      <c r="G56" s="86"/>
      <c r="H56" s="86"/>
      <c r="I56" s="86"/>
      <c r="J56" s="86"/>
      <c r="K56" s="86"/>
      <c r="L56" s="86"/>
      <c r="M56" s="86"/>
      <c r="N56" s="86"/>
      <c r="O56" s="86"/>
      <c r="P56" s="86"/>
      <c r="Q56" s="86"/>
      <c r="R56" s="86"/>
      <c r="S56" s="86"/>
      <c r="T56" s="100"/>
    </row>
    <row r="57" spans="2:21" ht="20.100000000000001" customHeight="1" x14ac:dyDescent="0.3">
      <c r="B57" s="84"/>
      <c r="C57" s="478">
        <v>3</v>
      </c>
      <c r="D57" s="146" t="s">
        <v>533</v>
      </c>
      <c r="E57" s="86"/>
      <c r="F57" s="86"/>
      <c r="G57" s="86"/>
      <c r="H57" s="86"/>
      <c r="I57" s="86"/>
      <c r="J57" s="86"/>
      <c r="K57" s="86"/>
      <c r="L57" s="86"/>
      <c r="M57" s="86"/>
      <c r="N57" s="86"/>
      <c r="O57" s="86"/>
      <c r="P57" s="86"/>
      <c r="Q57" s="86"/>
      <c r="R57" s="86"/>
      <c r="S57" s="86"/>
      <c r="T57" s="100"/>
    </row>
    <row r="58" spans="2:21" ht="20.100000000000001" customHeight="1" x14ac:dyDescent="0.3">
      <c r="B58" s="84"/>
      <c r="C58" s="478">
        <v>4</v>
      </c>
      <c r="D58" s="146" t="s">
        <v>534</v>
      </c>
      <c r="E58" s="86"/>
      <c r="F58" s="86"/>
      <c r="G58" s="86"/>
      <c r="H58" s="86"/>
      <c r="I58" s="86"/>
      <c r="J58" s="86"/>
      <c r="K58" s="86"/>
      <c r="L58" s="86"/>
      <c r="M58" s="86"/>
      <c r="N58" s="86"/>
      <c r="O58" s="86"/>
      <c r="P58" s="86"/>
      <c r="Q58" s="86"/>
      <c r="R58" s="86"/>
      <c r="S58" s="86"/>
      <c r="T58" s="100"/>
    </row>
    <row r="59" spans="2:21" ht="20.100000000000001" customHeight="1" x14ac:dyDescent="0.3">
      <c r="B59" s="84"/>
      <c r="C59" s="478">
        <v>5</v>
      </c>
      <c r="D59" s="146" t="s">
        <v>535</v>
      </c>
      <c r="E59" s="86"/>
      <c r="F59" s="86"/>
      <c r="G59" s="86"/>
      <c r="H59" s="86"/>
      <c r="I59" s="86"/>
      <c r="J59" s="86"/>
      <c r="K59" s="86"/>
      <c r="L59" s="86"/>
      <c r="M59" s="86"/>
      <c r="N59" s="86"/>
      <c r="O59" s="86"/>
      <c r="P59" s="86"/>
      <c r="Q59" s="86"/>
      <c r="R59" s="86"/>
      <c r="S59" s="86"/>
      <c r="T59" s="100"/>
    </row>
    <row r="60" spans="2:21" ht="20.100000000000001" customHeight="1" x14ac:dyDescent="0.3">
      <c r="B60" s="84"/>
      <c r="C60" s="478">
        <v>6</v>
      </c>
      <c r="D60" s="146" t="s">
        <v>536</v>
      </c>
      <c r="E60" s="86"/>
      <c r="F60" s="86"/>
      <c r="G60" s="86"/>
      <c r="H60" s="86"/>
      <c r="I60" s="86"/>
      <c r="J60" s="86"/>
      <c r="K60" s="86"/>
      <c r="L60" s="86"/>
      <c r="M60" s="86"/>
      <c r="N60" s="86"/>
      <c r="O60" s="86"/>
      <c r="P60" s="86"/>
      <c r="Q60" s="86"/>
      <c r="R60" s="86"/>
      <c r="S60" s="86"/>
      <c r="T60" s="100"/>
    </row>
    <row r="61" spans="2:21" ht="20.100000000000001" customHeight="1" x14ac:dyDescent="0.3">
      <c r="B61" s="84"/>
      <c r="C61" s="478">
        <v>7</v>
      </c>
      <c r="D61" s="146" t="s">
        <v>537</v>
      </c>
      <c r="E61" s="86"/>
      <c r="F61" s="86"/>
      <c r="G61" s="86"/>
      <c r="H61" s="86"/>
      <c r="I61" s="86"/>
      <c r="J61" s="86"/>
      <c r="K61" s="86"/>
      <c r="L61" s="86"/>
      <c r="M61" s="86"/>
      <c r="N61" s="86"/>
      <c r="O61" s="86"/>
      <c r="P61" s="86"/>
      <c r="Q61" s="86"/>
      <c r="R61" s="86"/>
      <c r="S61" s="86"/>
      <c r="T61" s="100"/>
    </row>
    <row r="62" spans="2:21" ht="20.100000000000001" customHeight="1" x14ac:dyDescent="0.3">
      <c r="B62" s="86"/>
      <c r="C62" s="86"/>
      <c r="D62" s="86"/>
      <c r="E62" s="86"/>
      <c r="F62" s="86"/>
      <c r="G62" s="86"/>
      <c r="H62" s="86"/>
      <c r="I62" s="86"/>
      <c r="J62" s="86"/>
      <c r="K62" s="86"/>
      <c r="L62" s="86"/>
      <c r="M62" s="86"/>
      <c r="N62" s="86"/>
      <c r="O62" s="86"/>
      <c r="P62" s="86"/>
      <c r="Q62" s="86"/>
      <c r="R62" s="86"/>
      <c r="S62" s="86"/>
      <c r="T62" s="100"/>
    </row>
    <row r="63" spans="2:21" ht="20.100000000000001" customHeight="1" x14ac:dyDescent="0.3">
      <c r="B63" s="84"/>
      <c r="C63" s="473" t="s">
        <v>338</v>
      </c>
      <c r="D63" s="115"/>
      <c r="E63" s="115"/>
      <c r="F63" s="115"/>
      <c r="G63" s="115"/>
      <c r="H63" s="115"/>
      <c r="I63" s="115"/>
      <c r="J63" s="115"/>
      <c r="K63" s="115"/>
      <c r="L63" s="115"/>
      <c r="M63" s="115"/>
      <c r="N63" s="115"/>
      <c r="O63" s="115"/>
      <c r="P63" s="115"/>
      <c r="Q63" s="115"/>
      <c r="R63" s="115"/>
      <c r="S63" s="115"/>
      <c r="T63" s="307"/>
      <c r="U63" s="307"/>
    </row>
    <row r="64" spans="2:21" ht="20.100000000000001" customHeight="1" x14ac:dyDescent="0.3">
      <c r="B64" s="84"/>
      <c r="C64" s="588" t="s">
        <v>339</v>
      </c>
      <c r="D64" s="588"/>
      <c r="E64" s="588"/>
      <c r="F64" s="588"/>
      <c r="G64" s="588"/>
      <c r="H64" s="588"/>
      <c r="I64" s="588"/>
      <c r="J64" s="588"/>
      <c r="K64" s="588"/>
      <c r="L64" s="588"/>
      <c r="M64" s="588"/>
      <c r="N64" s="588"/>
      <c r="O64" s="588"/>
      <c r="P64" s="588"/>
      <c r="Q64" s="588"/>
      <c r="R64" s="588"/>
      <c r="S64" s="71"/>
      <c r="T64" s="40"/>
      <c r="U64" s="40"/>
    </row>
    <row r="65" spans="2:21" ht="20.100000000000001" customHeight="1" x14ac:dyDescent="0.3">
      <c r="B65" s="84"/>
      <c r="C65" s="588"/>
      <c r="D65" s="588"/>
      <c r="E65" s="588"/>
      <c r="F65" s="588"/>
      <c r="G65" s="588"/>
      <c r="H65" s="588"/>
      <c r="I65" s="588"/>
      <c r="J65" s="588"/>
      <c r="K65" s="588"/>
      <c r="L65" s="588"/>
      <c r="M65" s="588"/>
      <c r="N65" s="588"/>
      <c r="O65" s="588"/>
      <c r="P65" s="588"/>
      <c r="Q65" s="588"/>
      <c r="R65" s="588"/>
      <c r="S65" s="71"/>
      <c r="T65" s="40"/>
      <c r="U65" s="40"/>
    </row>
    <row r="66" spans="2:21" ht="20.100000000000001" customHeight="1" x14ac:dyDescent="0.3">
      <c r="B66" s="84"/>
      <c r="C66" s="588"/>
      <c r="D66" s="588"/>
      <c r="E66" s="588"/>
      <c r="F66" s="588"/>
      <c r="G66" s="588"/>
      <c r="H66" s="588"/>
      <c r="I66" s="588"/>
      <c r="J66" s="588"/>
      <c r="K66" s="588"/>
      <c r="L66" s="588"/>
      <c r="M66" s="588"/>
      <c r="N66" s="588"/>
      <c r="O66" s="588"/>
      <c r="P66" s="588"/>
      <c r="Q66" s="588"/>
      <c r="R66" s="588"/>
      <c r="S66" s="71"/>
      <c r="T66" s="40"/>
      <c r="U66" s="40"/>
    </row>
    <row r="67" spans="2:21" ht="20.100000000000001" customHeight="1" x14ac:dyDescent="0.3">
      <c r="B67" s="84"/>
      <c r="C67" s="115"/>
      <c r="D67" s="115"/>
      <c r="E67" s="115"/>
      <c r="F67" s="115"/>
      <c r="G67" s="115"/>
      <c r="H67" s="115"/>
      <c r="I67" s="115"/>
      <c r="J67" s="115"/>
      <c r="K67" s="115"/>
      <c r="L67" s="115"/>
      <c r="M67" s="115"/>
      <c r="N67" s="115"/>
      <c r="O67" s="115"/>
      <c r="P67" s="115"/>
      <c r="Q67" s="115"/>
      <c r="R67" s="115"/>
      <c r="S67" s="115"/>
      <c r="T67" s="307"/>
      <c r="U67" s="307"/>
    </row>
    <row r="68" spans="2:21" ht="20.100000000000001" customHeight="1" x14ac:dyDescent="0.3">
      <c r="B68" s="84"/>
      <c r="C68" s="473" t="s">
        <v>340</v>
      </c>
      <c r="D68" s="115"/>
      <c r="E68" s="115"/>
      <c r="F68" s="115"/>
      <c r="G68" s="115"/>
      <c r="H68" s="115"/>
      <c r="I68" s="115"/>
      <c r="J68" s="115"/>
      <c r="K68" s="115"/>
      <c r="L68" s="115"/>
      <c r="M68" s="115"/>
      <c r="N68" s="115"/>
      <c r="O68" s="115"/>
      <c r="P68" s="115"/>
      <c r="Q68" s="115"/>
      <c r="R68" s="115"/>
      <c r="S68" s="115"/>
      <c r="T68" s="307"/>
      <c r="U68" s="307"/>
    </row>
    <row r="69" spans="2:21" ht="20.100000000000001" customHeight="1" x14ac:dyDescent="0.3">
      <c r="B69" s="84"/>
      <c r="C69" s="588" t="s">
        <v>341</v>
      </c>
      <c r="D69" s="588"/>
      <c r="E69" s="588"/>
      <c r="F69" s="588"/>
      <c r="G69" s="588"/>
      <c r="H69" s="588"/>
      <c r="I69" s="588"/>
      <c r="J69" s="588"/>
      <c r="K69" s="588"/>
      <c r="L69" s="588"/>
      <c r="M69" s="588"/>
      <c r="N69" s="588"/>
      <c r="O69" s="588"/>
      <c r="P69" s="588"/>
      <c r="Q69" s="588"/>
      <c r="R69" s="588"/>
      <c r="S69" s="71"/>
      <c r="T69" s="40"/>
      <c r="U69" s="40"/>
    </row>
    <row r="70" spans="2:21" ht="20.100000000000001" customHeight="1" x14ac:dyDescent="0.3">
      <c r="B70" s="84"/>
      <c r="C70" s="588"/>
      <c r="D70" s="588"/>
      <c r="E70" s="588"/>
      <c r="F70" s="588"/>
      <c r="G70" s="588"/>
      <c r="H70" s="588"/>
      <c r="I70" s="588"/>
      <c r="J70" s="588"/>
      <c r="K70" s="588"/>
      <c r="L70" s="588"/>
      <c r="M70" s="588"/>
      <c r="N70" s="588"/>
      <c r="O70" s="588"/>
      <c r="P70" s="588"/>
      <c r="Q70" s="588"/>
      <c r="R70" s="588"/>
      <c r="S70" s="71"/>
      <c r="T70" s="40"/>
      <c r="U70" s="40"/>
    </row>
    <row r="71" spans="2:21" ht="20.100000000000001" customHeight="1" x14ac:dyDescent="0.3">
      <c r="B71" s="84"/>
      <c r="C71" s="588"/>
      <c r="D71" s="588"/>
      <c r="E71" s="588"/>
      <c r="F71" s="588"/>
      <c r="G71" s="588"/>
      <c r="H71" s="588"/>
      <c r="I71" s="588"/>
      <c r="J71" s="588"/>
      <c r="K71" s="588"/>
      <c r="L71" s="588"/>
      <c r="M71" s="588"/>
      <c r="N71" s="588"/>
      <c r="O71" s="588"/>
      <c r="P71" s="588"/>
      <c r="Q71" s="588"/>
      <c r="R71" s="588"/>
      <c r="S71" s="71"/>
      <c r="T71" s="40"/>
      <c r="U71" s="40"/>
    </row>
    <row r="72" spans="2:21" ht="20.100000000000001" customHeight="1" x14ac:dyDescent="0.3">
      <c r="B72" s="84"/>
      <c r="C72" s="52"/>
      <c r="D72" s="52"/>
      <c r="E72" s="52"/>
      <c r="F72" s="52"/>
      <c r="G72" s="52"/>
      <c r="H72" s="52"/>
      <c r="I72" s="52"/>
      <c r="J72" s="52"/>
      <c r="K72" s="52"/>
      <c r="L72" s="52"/>
      <c r="M72" s="52"/>
      <c r="N72" s="52"/>
      <c r="O72" s="52"/>
      <c r="P72" s="52"/>
      <c r="Q72" s="52"/>
      <c r="R72" s="52"/>
      <c r="S72" s="52"/>
      <c r="T72" s="40"/>
      <c r="U72" s="40"/>
    </row>
    <row r="73" spans="2:21" ht="20.100000000000001" customHeight="1" x14ac:dyDescent="0.3">
      <c r="B73" s="84"/>
      <c r="C73" s="588" t="s">
        <v>342</v>
      </c>
      <c r="D73" s="588"/>
      <c r="E73" s="588"/>
      <c r="F73" s="588"/>
      <c r="G73" s="588"/>
      <c r="H73" s="588"/>
      <c r="I73" s="588"/>
      <c r="J73" s="588"/>
      <c r="K73" s="588"/>
      <c r="L73" s="588"/>
      <c r="M73" s="588"/>
      <c r="N73" s="588"/>
      <c r="O73" s="588"/>
      <c r="P73" s="588"/>
      <c r="Q73" s="588"/>
      <c r="R73" s="588"/>
      <c r="S73" s="71"/>
      <c r="T73" s="40"/>
      <c r="U73" s="40"/>
    </row>
    <row r="74" spans="2:21" ht="20.100000000000001" customHeight="1" x14ac:dyDescent="0.3">
      <c r="B74" s="84"/>
      <c r="C74" s="588"/>
      <c r="D74" s="588"/>
      <c r="E74" s="588"/>
      <c r="F74" s="588"/>
      <c r="G74" s="588"/>
      <c r="H74" s="588"/>
      <c r="I74" s="588"/>
      <c r="J74" s="588"/>
      <c r="K74" s="588"/>
      <c r="L74" s="588"/>
      <c r="M74" s="588"/>
      <c r="N74" s="588"/>
      <c r="O74" s="588"/>
      <c r="P74" s="588"/>
      <c r="Q74" s="588"/>
      <c r="R74" s="588"/>
      <c r="S74" s="71"/>
      <c r="T74" s="40"/>
      <c r="U74" s="40"/>
    </row>
    <row r="75" spans="2:21" ht="20.100000000000001" customHeight="1" x14ac:dyDescent="0.3">
      <c r="B75" s="84"/>
      <c r="C75" s="71"/>
      <c r="D75" s="71"/>
      <c r="E75" s="71"/>
      <c r="F75" s="71"/>
      <c r="G75" s="71"/>
      <c r="H75" s="71"/>
      <c r="I75" s="71"/>
      <c r="J75" s="71"/>
      <c r="K75" s="71"/>
      <c r="L75" s="71"/>
      <c r="M75" s="71"/>
      <c r="N75" s="71"/>
      <c r="O75" s="71"/>
      <c r="P75" s="71"/>
      <c r="Q75" s="71"/>
      <c r="R75" s="71"/>
      <c r="S75" s="71"/>
      <c r="T75" s="40"/>
      <c r="U75" s="40"/>
    </row>
    <row r="76" spans="2:21" ht="20.100000000000001" customHeight="1" x14ac:dyDescent="0.3">
      <c r="B76" s="84"/>
      <c r="C76" s="473" t="s">
        <v>343</v>
      </c>
      <c r="D76" s="52"/>
      <c r="E76" s="52"/>
      <c r="F76" s="52"/>
      <c r="G76" s="52"/>
      <c r="H76" s="52"/>
      <c r="I76" s="52"/>
      <c r="J76" s="52"/>
      <c r="K76" s="52"/>
      <c r="L76" s="52"/>
      <c r="M76" s="52"/>
      <c r="N76" s="52"/>
      <c r="O76" s="52"/>
      <c r="P76" s="52"/>
      <c r="Q76" s="52"/>
      <c r="R76" s="52"/>
      <c r="S76" s="52"/>
      <c r="T76" s="40"/>
      <c r="U76" s="40"/>
    </row>
    <row r="77" spans="2:21" ht="20.100000000000001" customHeight="1" x14ac:dyDescent="0.3">
      <c r="B77" s="84"/>
      <c r="C77" s="588" t="s">
        <v>344</v>
      </c>
      <c r="D77" s="588"/>
      <c r="E77" s="588"/>
      <c r="F77" s="588"/>
      <c r="G77" s="588"/>
      <c r="H77" s="588"/>
      <c r="I77" s="588"/>
      <c r="J77" s="588"/>
      <c r="K77" s="588"/>
      <c r="L77" s="588"/>
      <c r="M77" s="588"/>
      <c r="N77" s="588"/>
      <c r="O77" s="588"/>
      <c r="P77" s="588"/>
      <c r="Q77" s="588"/>
      <c r="R77" s="588"/>
      <c r="S77" s="71"/>
      <c r="T77" s="307"/>
      <c r="U77" s="307"/>
    </row>
    <row r="78" spans="2:21" ht="20.100000000000001" customHeight="1" x14ac:dyDescent="0.3">
      <c r="B78" s="84"/>
      <c r="C78" s="588"/>
      <c r="D78" s="588"/>
      <c r="E78" s="588"/>
      <c r="F78" s="588"/>
      <c r="G78" s="588"/>
      <c r="H78" s="588"/>
      <c r="I78" s="588"/>
      <c r="J78" s="588"/>
      <c r="K78" s="588"/>
      <c r="L78" s="588"/>
      <c r="M78" s="588"/>
      <c r="N78" s="588"/>
      <c r="O78" s="588"/>
      <c r="P78" s="588"/>
      <c r="Q78" s="588"/>
      <c r="R78" s="588"/>
      <c r="S78" s="71"/>
      <c r="T78" s="40"/>
      <c r="U78" s="40"/>
    </row>
    <row r="79" spans="2:21" ht="20.100000000000001" customHeight="1" x14ac:dyDescent="0.3">
      <c r="B79" s="84"/>
      <c r="C79" s="52"/>
      <c r="D79" s="52"/>
      <c r="E79" s="52"/>
      <c r="F79" s="52"/>
      <c r="G79" s="52"/>
      <c r="H79" s="52"/>
      <c r="I79" s="52"/>
      <c r="J79" s="52"/>
      <c r="K79" s="52"/>
      <c r="L79" s="52"/>
      <c r="M79" s="52"/>
      <c r="N79" s="52"/>
      <c r="O79" s="52"/>
      <c r="P79" s="52"/>
      <c r="Q79" s="52"/>
      <c r="R79" s="52"/>
      <c r="S79" s="52"/>
      <c r="T79" s="40"/>
      <c r="U79" s="40"/>
    </row>
    <row r="80" spans="2:21" ht="20.100000000000001" customHeight="1" x14ac:dyDescent="0.3">
      <c r="B80" s="84"/>
      <c r="C80" s="588" t="s">
        <v>437</v>
      </c>
      <c r="D80" s="588"/>
      <c r="E80" s="588"/>
      <c r="F80" s="588"/>
      <c r="G80" s="588"/>
      <c r="H80" s="588"/>
      <c r="I80" s="588"/>
      <c r="J80" s="588"/>
      <c r="K80" s="588"/>
      <c r="L80" s="588"/>
      <c r="M80" s="588"/>
      <c r="N80" s="588"/>
      <c r="O80" s="588"/>
      <c r="P80" s="588"/>
      <c r="Q80" s="588"/>
      <c r="R80" s="588"/>
      <c r="S80" s="71"/>
      <c r="T80" s="414"/>
      <c r="U80" s="414"/>
    </row>
    <row r="81" spans="2:21" ht="20.100000000000001" customHeight="1" x14ac:dyDescent="0.3">
      <c r="B81" s="84"/>
      <c r="C81" s="588"/>
      <c r="D81" s="588"/>
      <c r="E81" s="588"/>
      <c r="F81" s="588"/>
      <c r="G81" s="588"/>
      <c r="H81" s="588"/>
      <c r="I81" s="588"/>
      <c r="J81" s="588"/>
      <c r="K81" s="588"/>
      <c r="L81" s="588"/>
      <c r="M81" s="588"/>
      <c r="N81" s="588"/>
      <c r="O81" s="588"/>
      <c r="P81" s="588"/>
      <c r="Q81" s="588"/>
      <c r="R81" s="588"/>
      <c r="S81" s="71"/>
      <c r="T81" s="414"/>
      <c r="U81" s="414"/>
    </row>
    <row r="82" spans="2:21" ht="20.100000000000001" customHeight="1" x14ac:dyDescent="0.3">
      <c r="B82" s="84"/>
      <c r="C82" s="588"/>
      <c r="D82" s="588"/>
      <c r="E82" s="588"/>
      <c r="F82" s="588"/>
      <c r="G82" s="588"/>
      <c r="H82" s="588"/>
      <c r="I82" s="588"/>
      <c r="J82" s="588"/>
      <c r="K82" s="588"/>
      <c r="L82" s="588"/>
      <c r="M82" s="588"/>
      <c r="N82" s="588"/>
      <c r="O82" s="588"/>
      <c r="P82" s="588"/>
      <c r="Q82" s="588"/>
      <c r="R82" s="588"/>
      <c r="S82" s="71"/>
      <c r="T82" s="414"/>
      <c r="U82" s="414"/>
    </row>
    <row r="83" spans="2:21" ht="20.100000000000001" customHeight="1" x14ac:dyDescent="0.3">
      <c r="B83" s="84"/>
      <c r="C83" s="588"/>
      <c r="D83" s="588"/>
      <c r="E83" s="588"/>
      <c r="F83" s="588"/>
      <c r="G83" s="588"/>
      <c r="H83" s="588"/>
      <c r="I83" s="588"/>
      <c r="J83" s="588"/>
      <c r="K83" s="588"/>
      <c r="L83" s="588"/>
      <c r="M83" s="588"/>
      <c r="N83" s="588"/>
      <c r="O83" s="588"/>
      <c r="P83" s="588"/>
      <c r="Q83" s="588"/>
      <c r="R83" s="588"/>
      <c r="S83" s="71"/>
      <c r="T83" s="40"/>
      <c r="U83" s="40"/>
    </row>
    <row r="84" spans="2:21" ht="20.100000000000001" customHeight="1" x14ac:dyDescent="0.3">
      <c r="B84" s="84"/>
      <c r="C84" s="54"/>
      <c r="D84" s="54"/>
      <c r="E84" s="54"/>
      <c r="F84" s="54"/>
      <c r="G84" s="54"/>
      <c r="H84" s="54"/>
      <c r="I84" s="54"/>
      <c r="J84" s="54"/>
      <c r="K84" s="54"/>
      <c r="L84" s="54"/>
      <c r="M84" s="54"/>
      <c r="N84" s="54"/>
      <c r="O84" s="54"/>
      <c r="P84" s="54"/>
      <c r="Q84" s="54"/>
      <c r="R84" s="54"/>
      <c r="S84" s="54"/>
      <c r="T84" s="40"/>
      <c r="U84" s="40"/>
    </row>
    <row r="85" spans="2:21" ht="20.100000000000001" customHeight="1" x14ac:dyDescent="0.3">
      <c r="B85" s="84"/>
      <c r="C85" s="588" t="s">
        <v>345</v>
      </c>
      <c r="D85" s="588"/>
      <c r="E85" s="588"/>
      <c r="F85" s="588"/>
      <c r="G85" s="588"/>
      <c r="H85" s="588"/>
      <c r="I85" s="588"/>
      <c r="J85" s="588"/>
      <c r="K85" s="588"/>
      <c r="L85" s="588"/>
      <c r="M85" s="588"/>
      <c r="N85" s="588"/>
      <c r="O85" s="588"/>
      <c r="P85" s="588"/>
      <c r="Q85" s="588"/>
      <c r="R85" s="588"/>
      <c r="S85" s="71"/>
      <c r="T85" s="40"/>
      <c r="U85" s="40"/>
    </row>
    <row r="86" spans="2:21" ht="20.100000000000001" customHeight="1" x14ac:dyDescent="0.3">
      <c r="B86" s="84"/>
      <c r="C86" s="588"/>
      <c r="D86" s="588"/>
      <c r="E86" s="588"/>
      <c r="F86" s="588"/>
      <c r="G86" s="588"/>
      <c r="H86" s="588"/>
      <c r="I86" s="588"/>
      <c r="J86" s="588"/>
      <c r="K86" s="588"/>
      <c r="L86" s="588"/>
      <c r="M86" s="588"/>
      <c r="N86" s="588"/>
      <c r="O86" s="588"/>
      <c r="P86" s="588"/>
      <c r="Q86" s="588"/>
      <c r="R86" s="588"/>
      <c r="S86" s="71"/>
      <c r="T86" s="40"/>
      <c r="U86" s="40"/>
    </row>
    <row r="87" spans="2:21" ht="20.100000000000001" customHeight="1" x14ac:dyDescent="0.3">
      <c r="B87" s="84"/>
      <c r="C87" s="52"/>
      <c r="D87" s="52"/>
      <c r="E87" s="52"/>
      <c r="F87" s="52"/>
      <c r="G87" s="52"/>
      <c r="H87" s="52"/>
      <c r="I87" s="52"/>
      <c r="J87" s="52"/>
      <c r="K87" s="52"/>
      <c r="L87" s="52"/>
      <c r="M87" s="52"/>
      <c r="N87" s="52"/>
      <c r="O87" s="52"/>
      <c r="P87" s="52"/>
      <c r="Q87" s="52"/>
      <c r="R87" s="52"/>
      <c r="S87" s="52"/>
      <c r="T87" s="40"/>
      <c r="U87" s="40"/>
    </row>
    <row r="88" spans="2:21" ht="20.100000000000001" customHeight="1" x14ac:dyDescent="0.3">
      <c r="B88" s="84"/>
      <c r="C88" s="473" t="s">
        <v>346</v>
      </c>
      <c r="D88" s="115"/>
      <c r="E88" s="115"/>
      <c r="F88" s="115"/>
      <c r="G88" s="115"/>
      <c r="H88" s="115"/>
      <c r="I88" s="115"/>
      <c r="J88" s="115"/>
      <c r="K88" s="115"/>
      <c r="L88" s="115"/>
      <c r="M88" s="115"/>
      <c r="N88" s="115"/>
      <c r="O88" s="115"/>
      <c r="P88" s="115"/>
      <c r="Q88" s="115"/>
      <c r="R88" s="115"/>
      <c r="S88" s="115"/>
      <c r="T88" s="307"/>
      <c r="U88" s="307"/>
    </row>
    <row r="89" spans="2:21" ht="20.100000000000001" customHeight="1" x14ac:dyDescent="0.3">
      <c r="B89" s="84"/>
      <c r="C89" s="588" t="s">
        <v>347</v>
      </c>
      <c r="D89" s="588"/>
      <c r="E89" s="588"/>
      <c r="F89" s="588"/>
      <c r="G89" s="588"/>
      <c r="H89" s="588"/>
      <c r="I89" s="588"/>
      <c r="J89" s="588"/>
      <c r="K89" s="588"/>
      <c r="L89" s="588"/>
      <c r="M89" s="588"/>
      <c r="N89" s="588"/>
      <c r="O89" s="588"/>
      <c r="P89" s="588"/>
      <c r="Q89" s="588"/>
      <c r="R89" s="588"/>
      <c r="S89" s="71"/>
      <c r="T89" s="40"/>
      <c r="U89" s="40"/>
    </row>
    <row r="90" spans="2:21" ht="20.100000000000001" customHeight="1" x14ac:dyDescent="0.3">
      <c r="B90" s="84"/>
      <c r="C90" s="588"/>
      <c r="D90" s="588"/>
      <c r="E90" s="588"/>
      <c r="F90" s="588"/>
      <c r="G90" s="588"/>
      <c r="H90" s="588"/>
      <c r="I90" s="588"/>
      <c r="J90" s="588"/>
      <c r="K90" s="588"/>
      <c r="L90" s="588"/>
      <c r="M90" s="588"/>
      <c r="N90" s="588"/>
      <c r="O90" s="588"/>
      <c r="P90" s="588"/>
      <c r="Q90" s="588"/>
      <c r="R90" s="588"/>
      <c r="S90" s="71"/>
      <c r="T90" s="40"/>
      <c r="U90" s="40"/>
    </row>
    <row r="91" spans="2:21" ht="20.100000000000001" customHeight="1" x14ac:dyDescent="0.3">
      <c r="B91" s="84"/>
      <c r="C91" s="588"/>
      <c r="D91" s="588"/>
      <c r="E91" s="588"/>
      <c r="F91" s="588"/>
      <c r="G91" s="588"/>
      <c r="H91" s="588"/>
      <c r="I91" s="588"/>
      <c r="J91" s="588"/>
      <c r="K91" s="588"/>
      <c r="L91" s="588"/>
      <c r="M91" s="588"/>
      <c r="N91" s="588"/>
      <c r="O91" s="588"/>
      <c r="P91" s="588"/>
      <c r="Q91" s="588"/>
      <c r="R91" s="588"/>
      <c r="S91" s="71"/>
      <c r="T91" s="40"/>
      <c r="U91" s="40"/>
    </row>
    <row r="92" spans="2:21" ht="20.100000000000001" customHeight="1" x14ac:dyDescent="0.3">
      <c r="B92" s="84"/>
      <c r="C92" s="52"/>
      <c r="D92" s="52"/>
      <c r="E92" s="52"/>
      <c r="F92" s="52"/>
      <c r="G92" s="52"/>
      <c r="H92" s="52"/>
      <c r="I92" s="52"/>
      <c r="J92" s="52"/>
      <c r="K92" s="52"/>
      <c r="L92" s="52"/>
      <c r="M92" s="52"/>
      <c r="N92" s="52"/>
      <c r="O92" s="52"/>
      <c r="P92" s="52"/>
      <c r="Q92" s="52"/>
      <c r="R92" s="52"/>
      <c r="S92" s="52"/>
      <c r="T92" s="40"/>
      <c r="U92" s="40"/>
    </row>
    <row r="93" spans="2:21" ht="20.100000000000001" customHeight="1" x14ac:dyDescent="0.3">
      <c r="B93" s="84"/>
      <c r="C93" s="588" t="s">
        <v>348</v>
      </c>
      <c r="D93" s="588"/>
      <c r="E93" s="588"/>
      <c r="F93" s="588"/>
      <c r="G93" s="588"/>
      <c r="H93" s="588"/>
      <c r="I93" s="588"/>
      <c r="J93" s="588"/>
      <c r="K93" s="588"/>
      <c r="L93" s="588"/>
      <c r="M93" s="588"/>
      <c r="N93" s="588"/>
      <c r="O93" s="588"/>
      <c r="P93" s="588"/>
      <c r="Q93" s="588"/>
      <c r="R93" s="588"/>
      <c r="S93" s="71"/>
      <c r="T93" s="40"/>
      <c r="U93" s="40"/>
    </row>
    <row r="94" spans="2:21" ht="20.100000000000001" customHeight="1" x14ac:dyDescent="0.3">
      <c r="B94" s="84"/>
      <c r="C94" s="588"/>
      <c r="D94" s="588"/>
      <c r="E94" s="588"/>
      <c r="F94" s="588"/>
      <c r="G94" s="588"/>
      <c r="H94" s="588"/>
      <c r="I94" s="588"/>
      <c r="J94" s="588"/>
      <c r="K94" s="588"/>
      <c r="L94" s="588"/>
      <c r="M94" s="588"/>
      <c r="N94" s="588"/>
      <c r="O94" s="588"/>
      <c r="P94" s="588"/>
      <c r="Q94" s="588"/>
      <c r="R94" s="588"/>
      <c r="S94" s="71"/>
      <c r="T94" s="40"/>
      <c r="U94" s="40"/>
    </row>
    <row r="95" spans="2:21" ht="20.100000000000001" customHeight="1" x14ac:dyDescent="0.3">
      <c r="B95" s="84"/>
      <c r="C95" s="588"/>
      <c r="D95" s="588"/>
      <c r="E95" s="588"/>
      <c r="F95" s="588"/>
      <c r="G95" s="588"/>
      <c r="H95" s="588"/>
      <c r="I95" s="588"/>
      <c r="J95" s="588"/>
      <c r="K95" s="588"/>
      <c r="L95" s="588"/>
      <c r="M95" s="588"/>
      <c r="N95" s="588"/>
      <c r="O95" s="588"/>
      <c r="P95" s="588"/>
      <c r="Q95" s="588"/>
      <c r="R95" s="588"/>
      <c r="S95" s="71"/>
      <c r="T95" s="40"/>
      <c r="U95" s="40"/>
    </row>
    <row r="96" spans="2:21" ht="20.100000000000001" customHeight="1" x14ac:dyDescent="0.3">
      <c r="B96" s="84"/>
      <c r="C96" s="52"/>
      <c r="D96" s="52"/>
      <c r="E96" s="52"/>
      <c r="F96" s="52"/>
      <c r="G96" s="52"/>
      <c r="H96" s="52"/>
      <c r="I96" s="52"/>
      <c r="J96" s="52"/>
      <c r="K96" s="52"/>
      <c r="L96" s="52"/>
      <c r="M96" s="52"/>
      <c r="N96" s="52"/>
      <c r="O96" s="52"/>
      <c r="P96" s="52"/>
      <c r="Q96" s="52"/>
      <c r="R96" s="52"/>
      <c r="S96" s="52"/>
      <c r="T96" s="40"/>
      <c r="U96" s="40"/>
    </row>
    <row r="97" spans="1:21" ht="20.100000000000001" customHeight="1" x14ac:dyDescent="0.3">
      <c r="B97" s="84"/>
      <c r="C97" s="473" t="s">
        <v>349</v>
      </c>
      <c r="D97" s="115"/>
      <c r="E97" s="115"/>
      <c r="F97" s="115"/>
      <c r="G97" s="115"/>
      <c r="H97" s="115"/>
      <c r="I97" s="115"/>
      <c r="J97" s="115"/>
      <c r="K97" s="115"/>
      <c r="L97" s="115"/>
      <c r="M97" s="115"/>
      <c r="N97" s="115"/>
      <c r="O97" s="115"/>
      <c r="P97" s="115"/>
      <c r="Q97" s="115"/>
      <c r="R97" s="115"/>
      <c r="S97" s="115"/>
      <c r="T97" s="307"/>
      <c r="U97" s="307"/>
    </row>
    <row r="98" spans="1:21" ht="20.100000000000001" customHeight="1" x14ac:dyDescent="0.3">
      <c r="B98" s="84"/>
      <c r="C98" s="588" t="s">
        <v>350</v>
      </c>
      <c r="D98" s="588"/>
      <c r="E98" s="588"/>
      <c r="F98" s="588"/>
      <c r="G98" s="588"/>
      <c r="H98" s="588"/>
      <c r="I98" s="588"/>
      <c r="J98" s="588"/>
      <c r="K98" s="588"/>
      <c r="L98" s="588"/>
      <c r="M98" s="588"/>
      <c r="N98" s="588"/>
      <c r="O98" s="588"/>
      <c r="P98" s="588"/>
      <c r="Q98" s="588"/>
      <c r="R98" s="588"/>
      <c r="S98" s="71"/>
      <c r="T98" s="40"/>
      <c r="U98" s="40"/>
    </row>
    <row r="99" spans="1:21" ht="20.100000000000001" customHeight="1" x14ac:dyDescent="0.3">
      <c r="B99" s="84"/>
      <c r="C99" s="588"/>
      <c r="D99" s="588"/>
      <c r="E99" s="588"/>
      <c r="F99" s="588"/>
      <c r="G99" s="588"/>
      <c r="H99" s="588"/>
      <c r="I99" s="588"/>
      <c r="J99" s="588"/>
      <c r="K99" s="588"/>
      <c r="L99" s="588"/>
      <c r="M99" s="588"/>
      <c r="N99" s="588"/>
      <c r="O99" s="588"/>
      <c r="P99" s="588"/>
      <c r="Q99" s="588"/>
      <c r="R99" s="588"/>
      <c r="S99" s="71"/>
      <c r="T99" s="40"/>
      <c r="U99" s="40"/>
    </row>
    <row r="100" spans="1:21" ht="20.100000000000001" customHeight="1" x14ac:dyDescent="0.3">
      <c r="B100" s="84"/>
      <c r="C100" s="588"/>
      <c r="D100" s="588"/>
      <c r="E100" s="588"/>
      <c r="F100" s="588"/>
      <c r="G100" s="588"/>
      <c r="H100" s="588"/>
      <c r="I100" s="588"/>
      <c r="J100" s="588"/>
      <c r="K100" s="588"/>
      <c r="L100" s="588"/>
      <c r="M100" s="588"/>
      <c r="N100" s="588"/>
      <c r="O100" s="588"/>
      <c r="P100" s="588"/>
      <c r="Q100" s="588"/>
      <c r="R100" s="588"/>
      <c r="S100" s="71"/>
      <c r="T100" s="40"/>
      <c r="U100" s="40"/>
    </row>
    <row r="101" spans="1:21" ht="20.100000000000001" customHeight="1" x14ac:dyDescent="0.3">
      <c r="B101" s="84"/>
      <c r="C101" s="115"/>
      <c r="D101" s="115"/>
      <c r="E101" s="115"/>
      <c r="F101" s="115"/>
      <c r="G101" s="115"/>
      <c r="H101" s="115"/>
      <c r="I101" s="115"/>
      <c r="J101" s="115"/>
      <c r="K101" s="115"/>
      <c r="L101" s="115"/>
      <c r="M101" s="115"/>
      <c r="N101" s="115"/>
      <c r="O101" s="115"/>
      <c r="P101" s="115"/>
      <c r="Q101" s="115"/>
      <c r="R101" s="115"/>
      <c r="S101" s="115"/>
      <c r="T101" s="307"/>
      <c r="U101" s="307"/>
    </row>
    <row r="102" spans="1:21" ht="20.100000000000001" customHeight="1" x14ac:dyDescent="0.3">
      <c r="B102" s="84"/>
      <c r="C102" s="473" t="s">
        <v>351</v>
      </c>
      <c r="D102" s="115"/>
      <c r="E102" s="115"/>
      <c r="F102" s="115"/>
      <c r="G102" s="115"/>
      <c r="H102" s="115"/>
      <c r="I102" s="115"/>
      <c r="J102" s="115"/>
      <c r="K102" s="115"/>
      <c r="L102" s="115"/>
      <c r="M102" s="115"/>
      <c r="N102" s="115"/>
      <c r="O102" s="115"/>
      <c r="P102" s="115"/>
      <c r="Q102" s="115"/>
      <c r="R102" s="115"/>
      <c r="S102" s="115"/>
      <c r="T102" s="307"/>
      <c r="U102" s="307"/>
    </row>
    <row r="103" spans="1:21" ht="20.100000000000001" customHeight="1" x14ac:dyDescent="0.3">
      <c r="B103" s="84"/>
      <c r="C103" s="588" t="s">
        <v>352</v>
      </c>
      <c r="D103" s="588"/>
      <c r="E103" s="588"/>
      <c r="F103" s="588"/>
      <c r="G103" s="588"/>
      <c r="H103" s="588"/>
      <c r="I103" s="588"/>
      <c r="J103" s="588"/>
      <c r="K103" s="588"/>
      <c r="L103" s="588"/>
      <c r="M103" s="588"/>
      <c r="N103" s="588"/>
      <c r="O103" s="588"/>
      <c r="P103" s="588"/>
      <c r="Q103" s="588"/>
      <c r="R103" s="588"/>
      <c r="S103" s="71"/>
      <c r="T103" s="307"/>
      <c r="U103" s="307"/>
    </row>
    <row r="104" spans="1:21" ht="20.100000000000001" customHeight="1" x14ac:dyDescent="0.3">
      <c r="B104" s="84"/>
      <c r="C104" s="588"/>
      <c r="D104" s="588"/>
      <c r="E104" s="588"/>
      <c r="F104" s="588"/>
      <c r="G104" s="588"/>
      <c r="H104" s="588"/>
      <c r="I104" s="588"/>
      <c r="J104" s="588"/>
      <c r="K104" s="588"/>
      <c r="L104" s="588"/>
      <c r="M104" s="588"/>
      <c r="N104" s="588"/>
      <c r="O104" s="588"/>
      <c r="P104" s="588"/>
      <c r="Q104" s="588"/>
      <c r="R104" s="588"/>
      <c r="S104" s="71"/>
      <c r="T104" s="307"/>
      <c r="U104" s="307"/>
    </row>
    <row r="105" spans="1:21" ht="20.100000000000001" customHeight="1" x14ac:dyDescent="0.3">
      <c r="B105" s="84"/>
      <c r="C105" s="588"/>
      <c r="D105" s="588"/>
      <c r="E105" s="588"/>
      <c r="F105" s="588"/>
      <c r="G105" s="588"/>
      <c r="H105" s="588"/>
      <c r="I105" s="588"/>
      <c r="J105" s="588"/>
      <c r="K105" s="588"/>
      <c r="L105" s="588"/>
      <c r="M105" s="588"/>
      <c r="N105" s="588"/>
      <c r="O105" s="588"/>
      <c r="P105" s="588"/>
      <c r="Q105" s="588"/>
      <c r="R105" s="588"/>
      <c r="S105" s="71"/>
      <c r="T105" s="307"/>
      <c r="U105" s="307"/>
    </row>
    <row r="106" spans="1:21" ht="20.100000000000001" customHeight="1" x14ac:dyDescent="0.3">
      <c r="B106" s="84"/>
      <c r="C106" s="473"/>
      <c r="D106" s="115"/>
      <c r="E106" s="115"/>
      <c r="F106" s="115"/>
      <c r="G106" s="115"/>
      <c r="H106" s="115"/>
      <c r="I106" s="115"/>
      <c r="J106" s="115"/>
      <c r="K106" s="115"/>
      <c r="L106" s="115"/>
      <c r="M106" s="115"/>
      <c r="N106" s="115"/>
      <c r="O106" s="115"/>
      <c r="P106" s="115"/>
      <c r="Q106" s="115"/>
      <c r="R106" s="115"/>
      <c r="S106" s="115"/>
      <c r="T106" s="307"/>
      <c r="U106" s="307"/>
    </row>
    <row r="107" spans="1:21" ht="20.100000000000001" customHeight="1" x14ac:dyDescent="0.3">
      <c r="D107" s="40"/>
      <c r="E107" s="40"/>
      <c r="F107" s="40"/>
      <c r="G107" s="40"/>
      <c r="H107" s="40"/>
      <c r="I107" s="40"/>
      <c r="J107" s="40"/>
      <c r="K107" s="40"/>
      <c r="L107" s="40"/>
      <c r="M107" s="40"/>
      <c r="N107" s="40"/>
      <c r="O107" s="40"/>
      <c r="P107" s="40"/>
      <c r="Q107" s="40"/>
      <c r="R107" s="40"/>
      <c r="S107" s="40"/>
      <c r="T107" s="40"/>
      <c r="U107" s="40"/>
    </row>
    <row r="108" spans="1:21" x14ac:dyDescent="0.3">
      <c r="B108" s="86"/>
      <c r="C108" s="86"/>
      <c r="D108" s="86"/>
      <c r="E108" s="86"/>
      <c r="F108" s="86"/>
      <c r="G108" s="86"/>
      <c r="H108" s="86"/>
      <c r="I108" s="86"/>
      <c r="J108" s="86"/>
      <c r="K108" s="86"/>
      <c r="L108" s="86"/>
      <c r="M108" s="86"/>
      <c r="N108" s="86"/>
      <c r="O108" s="86"/>
      <c r="P108" s="86"/>
      <c r="Q108" s="86"/>
      <c r="R108" s="86"/>
      <c r="S108" s="86"/>
      <c r="T108" s="100"/>
    </row>
    <row r="109" spans="1:21" s="123" customFormat="1" ht="20.100000000000001" customHeight="1" x14ac:dyDescent="0.25">
      <c r="A109" s="180"/>
      <c r="C109" s="181" t="s">
        <v>353</v>
      </c>
      <c r="D109" s="181"/>
      <c r="E109" s="181"/>
      <c r="F109" s="181"/>
      <c r="G109" s="181"/>
      <c r="H109" s="181"/>
      <c r="I109" s="181"/>
      <c r="J109" s="181"/>
      <c r="K109" s="181"/>
      <c r="L109" s="181"/>
      <c r="M109" s="181"/>
      <c r="N109" s="181"/>
      <c r="O109" s="181"/>
      <c r="P109" s="181"/>
      <c r="Q109" s="181"/>
      <c r="R109" s="181"/>
      <c r="S109" s="181"/>
      <c r="T109" s="483"/>
      <c r="U109" s="180"/>
    </row>
    <row r="110" spans="1:21" ht="20.100000000000001" customHeight="1" x14ac:dyDescent="0.3">
      <c r="B110" s="86"/>
      <c r="C110" s="86"/>
      <c r="D110" s="86"/>
      <c r="E110" s="86"/>
      <c r="F110" s="86"/>
      <c r="G110" s="86"/>
      <c r="H110" s="86"/>
      <c r="I110" s="86"/>
      <c r="J110" s="86"/>
      <c r="K110" s="86"/>
      <c r="L110" s="86"/>
      <c r="M110" s="86"/>
      <c r="N110" s="86"/>
      <c r="O110" s="86"/>
      <c r="P110" s="86"/>
      <c r="Q110" s="86"/>
      <c r="R110" s="86"/>
      <c r="S110" s="86"/>
      <c r="T110" s="100"/>
    </row>
    <row r="111" spans="1:21" ht="20.100000000000001" customHeight="1" x14ac:dyDescent="0.3">
      <c r="B111" s="84"/>
      <c r="C111" s="473" t="s">
        <v>332</v>
      </c>
      <c r="D111" s="474"/>
      <c r="E111" s="474"/>
      <c r="F111" s="474"/>
      <c r="G111" s="474"/>
      <c r="H111" s="474"/>
      <c r="I111" s="474"/>
      <c r="J111" s="474"/>
      <c r="K111" s="474"/>
      <c r="L111" s="474"/>
      <c r="M111" s="474"/>
      <c r="N111" s="474"/>
      <c r="O111" s="474"/>
      <c r="P111" s="474"/>
      <c r="Q111" s="474"/>
      <c r="R111" s="474"/>
      <c r="S111" s="474"/>
      <c r="T111" s="475"/>
    </row>
    <row r="112" spans="1:21" ht="20.100000000000001" customHeight="1" x14ac:dyDescent="0.3">
      <c r="B112" s="84"/>
      <c r="C112" s="756" t="s">
        <v>609</v>
      </c>
      <c r="D112" s="756"/>
      <c r="E112" s="484"/>
      <c r="F112" s="484"/>
      <c r="G112" s="484"/>
      <c r="H112" s="484"/>
      <c r="I112" s="484"/>
      <c r="J112" s="484"/>
      <c r="K112" s="484"/>
      <c r="L112" s="484"/>
      <c r="M112" s="484"/>
      <c r="N112" s="484"/>
      <c r="O112" s="484"/>
      <c r="P112" s="484"/>
      <c r="Q112" s="484"/>
      <c r="R112" s="484"/>
      <c r="S112" s="484"/>
      <c r="T112" s="485"/>
    </row>
    <row r="113" spans="2:20" ht="20.100000000000001" customHeight="1" x14ac:dyDescent="0.3">
      <c r="B113" s="84"/>
      <c r="C113" s="756" t="s">
        <v>610</v>
      </c>
      <c r="D113" s="756"/>
      <c r="E113" s="484"/>
      <c r="F113" s="484"/>
      <c r="G113" s="484"/>
      <c r="H113" s="484"/>
      <c r="I113" s="484"/>
      <c r="J113" s="484"/>
      <c r="K113" s="484"/>
      <c r="L113" s="484"/>
      <c r="M113" s="484"/>
      <c r="N113" s="484"/>
      <c r="O113" s="484"/>
      <c r="P113" s="484"/>
      <c r="Q113" s="484"/>
      <c r="R113" s="484"/>
      <c r="S113" s="484"/>
      <c r="T113" s="485"/>
    </row>
    <row r="114" spans="2:20" ht="20.100000000000001" customHeight="1" x14ac:dyDescent="0.3">
      <c r="B114" s="84"/>
      <c r="C114" s="756" t="s">
        <v>611</v>
      </c>
      <c r="D114" s="756"/>
      <c r="E114" s="84"/>
      <c r="F114" s="84"/>
      <c r="G114" s="84"/>
      <c r="H114" s="84"/>
      <c r="I114" s="84"/>
      <c r="J114" s="84"/>
      <c r="K114" s="84"/>
      <c r="L114" s="84"/>
      <c r="M114" s="84"/>
      <c r="N114" s="84"/>
      <c r="O114" s="84"/>
      <c r="P114" s="84"/>
      <c r="Q114" s="84"/>
      <c r="R114" s="84"/>
      <c r="S114" s="84"/>
    </row>
    <row r="115" spans="2:20" ht="20.100000000000001" customHeight="1" x14ac:dyDescent="0.3">
      <c r="B115" s="84"/>
      <c r="C115" s="756" t="s">
        <v>612</v>
      </c>
      <c r="D115" s="756"/>
      <c r="E115" s="84"/>
      <c r="F115" s="84"/>
      <c r="G115" s="84"/>
      <c r="H115" s="84"/>
      <c r="I115" s="84"/>
      <c r="J115" s="84"/>
      <c r="K115" s="84"/>
      <c r="L115" s="84"/>
      <c r="M115" s="84"/>
      <c r="N115" s="84"/>
      <c r="O115" s="84"/>
      <c r="P115" s="84"/>
      <c r="Q115" s="84"/>
      <c r="R115" s="84"/>
      <c r="S115" s="84"/>
    </row>
    <row r="116" spans="2:20" ht="20.100000000000001" customHeight="1" x14ac:dyDescent="0.3">
      <c r="B116" s="474"/>
      <c r="C116" s="474"/>
      <c r="D116" s="474"/>
      <c r="E116" s="474"/>
      <c r="F116" s="474"/>
      <c r="G116" s="474"/>
      <c r="H116" s="474"/>
      <c r="I116" s="474"/>
      <c r="J116" s="474"/>
      <c r="K116" s="474"/>
      <c r="L116" s="474"/>
      <c r="M116" s="474"/>
      <c r="N116" s="474"/>
      <c r="O116" s="474"/>
      <c r="P116" s="474"/>
      <c r="Q116" s="474"/>
      <c r="R116" s="474"/>
      <c r="S116" s="474"/>
      <c r="T116" s="475"/>
    </row>
    <row r="117" spans="2:20" ht="20.100000000000001" customHeight="1" x14ac:dyDescent="0.3">
      <c r="B117" s="474"/>
      <c r="C117" s="588" t="s">
        <v>862</v>
      </c>
      <c r="D117" s="588"/>
      <c r="E117" s="588"/>
      <c r="F117" s="588"/>
      <c r="G117" s="588"/>
      <c r="H117" s="588"/>
      <c r="I117" s="588"/>
      <c r="J117" s="588"/>
      <c r="K117" s="588"/>
      <c r="L117" s="588"/>
      <c r="M117" s="588"/>
      <c r="N117" s="588"/>
      <c r="O117" s="588"/>
      <c r="P117" s="588"/>
      <c r="Q117" s="588"/>
      <c r="R117" s="588"/>
      <c r="S117" s="474"/>
      <c r="T117" s="475"/>
    </row>
    <row r="118" spans="2:20" ht="20.100000000000001" customHeight="1" x14ac:dyDescent="0.3">
      <c r="B118" s="52"/>
      <c r="C118" s="588"/>
      <c r="D118" s="588"/>
      <c r="E118" s="588"/>
      <c r="F118" s="588"/>
      <c r="G118" s="588"/>
      <c r="H118" s="588"/>
      <c r="I118" s="588"/>
      <c r="J118" s="588"/>
      <c r="K118" s="588"/>
      <c r="L118" s="588"/>
      <c r="M118" s="588"/>
      <c r="N118" s="588"/>
      <c r="O118" s="588"/>
      <c r="P118" s="588"/>
      <c r="Q118" s="588"/>
      <c r="R118" s="588"/>
      <c r="S118" s="52"/>
      <c r="T118" s="40"/>
    </row>
    <row r="119" spans="2:20" ht="20.100000000000001" customHeight="1" x14ac:dyDescent="0.3">
      <c r="B119" s="52"/>
      <c r="C119" s="54"/>
      <c r="D119" s="54"/>
      <c r="E119" s="54"/>
      <c r="F119" s="54"/>
      <c r="G119" s="54"/>
      <c r="H119" s="54"/>
      <c r="I119" s="54"/>
      <c r="J119" s="54"/>
      <c r="K119" s="54"/>
      <c r="L119" s="54"/>
      <c r="M119" s="54"/>
      <c r="N119" s="54"/>
      <c r="O119" s="54"/>
      <c r="P119" s="54"/>
      <c r="Q119" s="54"/>
      <c r="R119" s="54"/>
      <c r="S119" s="52"/>
      <c r="T119" s="40"/>
    </row>
    <row r="120" spans="2:20" ht="20.100000000000001" customHeight="1" x14ac:dyDescent="0.3">
      <c r="B120" s="84"/>
      <c r="C120" s="115" t="s">
        <v>354</v>
      </c>
      <c r="D120" s="115"/>
      <c r="E120" s="115"/>
      <c r="F120" s="115"/>
      <c r="G120" s="115"/>
      <c r="H120" s="115"/>
      <c r="I120" s="115"/>
      <c r="J120" s="115"/>
      <c r="K120" s="115"/>
      <c r="L120" s="115"/>
      <c r="M120" s="115"/>
      <c r="N120" s="115"/>
      <c r="O120" s="115"/>
      <c r="P120" s="115"/>
      <c r="Q120" s="115"/>
      <c r="R120" s="115"/>
      <c r="S120" s="115"/>
      <c r="T120" s="307"/>
    </row>
    <row r="121" spans="2:20" ht="20.100000000000001" customHeight="1" x14ac:dyDescent="0.3">
      <c r="B121" s="84"/>
      <c r="C121" s="754" t="s">
        <v>336</v>
      </c>
      <c r="D121" s="754"/>
      <c r="E121" s="754"/>
      <c r="F121" s="754"/>
      <c r="G121" s="754"/>
      <c r="H121" s="754"/>
      <c r="I121" s="754"/>
      <c r="J121" s="754"/>
      <c r="K121" s="754"/>
      <c r="L121" s="754"/>
      <c r="M121" s="754"/>
      <c r="N121" s="754"/>
      <c r="O121" s="481"/>
      <c r="P121" s="481"/>
      <c r="Q121" s="481"/>
      <c r="R121" s="481"/>
      <c r="S121" s="481"/>
      <c r="T121" s="482"/>
    </row>
    <row r="122" spans="2:20" ht="20.100000000000001" customHeight="1" x14ac:dyDescent="0.3">
      <c r="B122" s="52"/>
      <c r="C122" s="52"/>
      <c r="D122" s="52"/>
      <c r="E122" s="52"/>
      <c r="F122" s="52"/>
      <c r="G122" s="52"/>
      <c r="H122" s="52"/>
      <c r="I122" s="52"/>
      <c r="J122" s="52"/>
      <c r="K122" s="52"/>
      <c r="L122" s="52"/>
      <c r="M122" s="52"/>
      <c r="N122" s="52"/>
      <c r="O122" s="52"/>
      <c r="P122" s="52"/>
      <c r="Q122" s="52"/>
      <c r="R122" s="52"/>
      <c r="S122" s="52"/>
      <c r="T122" s="40"/>
    </row>
    <row r="123" spans="2:20" ht="20.100000000000001" customHeight="1" x14ac:dyDescent="0.3">
      <c r="B123" s="84"/>
      <c r="C123" s="758" t="s">
        <v>863</v>
      </c>
      <c r="D123" s="758"/>
      <c r="E123" s="758"/>
      <c r="F123" s="758"/>
      <c r="G123" s="758"/>
      <c r="H123" s="758"/>
      <c r="I123" s="758"/>
      <c r="J123" s="758"/>
      <c r="K123" s="758"/>
      <c r="L123" s="758"/>
      <c r="M123" s="758"/>
      <c r="N123" s="758"/>
      <c r="O123" s="758"/>
      <c r="P123" s="758"/>
      <c r="Q123" s="758"/>
      <c r="R123" s="758"/>
      <c r="S123" s="474"/>
      <c r="T123" s="475"/>
    </row>
    <row r="124" spans="2:20" ht="20.100000000000001" customHeight="1" x14ac:dyDescent="0.3">
      <c r="B124" s="84"/>
      <c r="C124" s="758"/>
      <c r="D124" s="758"/>
      <c r="E124" s="758"/>
      <c r="F124" s="758"/>
      <c r="G124" s="758"/>
      <c r="H124" s="758"/>
      <c r="I124" s="758"/>
      <c r="J124" s="758"/>
      <c r="K124" s="758"/>
      <c r="L124" s="758"/>
      <c r="M124" s="758"/>
      <c r="N124" s="758"/>
      <c r="O124" s="758"/>
      <c r="P124" s="758"/>
      <c r="Q124" s="758"/>
      <c r="R124" s="758"/>
      <c r="S124" s="474"/>
      <c r="T124" s="475"/>
    </row>
    <row r="125" spans="2:20" ht="20.100000000000001" customHeight="1" x14ac:dyDescent="0.3">
      <c r="B125" s="84"/>
      <c r="C125" s="758"/>
      <c r="D125" s="758"/>
      <c r="E125" s="758"/>
      <c r="F125" s="758"/>
      <c r="G125" s="758"/>
      <c r="H125" s="758"/>
      <c r="I125" s="758"/>
      <c r="J125" s="758"/>
      <c r="K125" s="758"/>
      <c r="L125" s="758"/>
      <c r="M125" s="758"/>
      <c r="N125" s="758"/>
      <c r="O125" s="758"/>
      <c r="P125" s="758"/>
      <c r="Q125" s="758"/>
      <c r="R125" s="758"/>
      <c r="S125" s="474"/>
      <c r="T125" s="475"/>
    </row>
    <row r="126" spans="2:20" s="60" customFormat="1" ht="20.100000000000001" customHeight="1" x14ac:dyDescent="0.3">
      <c r="B126" s="52"/>
      <c r="C126" s="52"/>
      <c r="D126" s="52"/>
      <c r="E126" s="52"/>
      <c r="F126" s="52"/>
      <c r="G126" s="52"/>
      <c r="H126" s="52"/>
      <c r="I126" s="52"/>
      <c r="J126" s="52"/>
      <c r="K126" s="52"/>
      <c r="L126" s="52"/>
      <c r="M126" s="52"/>
      <c r="N126" s="52"/>
      <c r="O126" s="52"/>
      <c r="P126" s="52"/>
      <c r="Q126" s="52"/>
      <c r="R126" s="52"/>
      <c r="S126" s="52"/>
      <c r="T126" s="40"/>
    </row>
    <row r="127" spans="2:20" s="60" customFormat="1" ht="20.100000000000001" customHeight="1" x14ac:dyDescent="0.3">
      <c r="B127" s="486"/>
      <c r="C127" s="759" t="s">
        <v>355</v>
      </c>
      <c r="D127" s="759"/>
      <c r="E127" s="759"/>
      <c r="F127" s="759"/>
      <c r="G127" s="759"/>
      <c r="H127" s="759"/>
      <c r="I127" s="759"/>
      <c r="J127" s="759"/>
      <c r="K127" s="759"/>
      <c r="L127" s="759"/>
      <c r="M127" s="759"/>
      <c r="N127" s="759"/>
      <c r="O127" s="759"/>
      <c r="P127" s="759"/>
      <c r="Q127" s="759"/>
      <c r="R127" s="759"/>
      <c r="S127" s="52"/>
      <c r="T127" s="40"/>
    </row>
    <row r="128" spans="2:20" s="60" customFormat="1" ht="20.100000000000001" customHeight="1" x14ac:dyDescent="0.3">
      <c r="B128" s="486"/>
      <c r="C128" s="759"/>
      <c r="D128" s="759"/>
      <c r="E128" s="759"/>
      <c r="F128" s="759"/>
      <c r="G128" s="759"/>
      <c r="H128" s="759"/>
      <c r="I128" s="759"/>
      <c r="J128" s="759"/>
      <c r="K128" s="759"/>
      <c r="L128" s="759"/>
      <c r="M128" s="759"/>
      <c r="N128" s="759"/>
      <c r="O128" s="759"/>
      <c r="P128" s="759"/>
      <c r="Q128" s="759"/>
      <c r="R128" s="759"/>
      <c r="S128" s="52"/>
      <c r="T128" s="40"/>
    </row>
    <row r="129" spans="2:20" s="60" customFormat="1" ht="20.100000000000001" customHeight="1" x14ac:dyDescent="0.3">
      <c r="B129" s="486"/>
      <c r="C129" s="487" t="s">
        <v>864</v>
      </c>
      <c r="D129" s="52" t="s">
        <v>356</v>
      </c>
      <c r="E129" s="52"/>
      <c r="F129" s="52"/>
      <c r="G129" s="52"/>
      <c r="H129" s="52"/>
      <c r="I129" s="52"/>
      <c r="J129" s="52"/>
      <c r="K129" s="52"/>
      <c r="L129" s="52"/>
      <c r="M129" s="52"/>
      <c r="N129" s="52"/>
      <c r="O129" s="52"/>
      <c r="P129" s="52"/>
      <c r="Q129" s="52"/>
      <c r="R129" s="52"/>
      <c r="S129" s="52"/>
      <c r="T129" s="40"/>
    </row>
    <row r="130" spans="2:20" s="60" customFormat="1" ht="15" customHeight="1" x14ac:dyDescent="0.3">
      <c r="B130" s="486"/>
      <c r="C130" s="487" t="s">
        <v>864</v>
      </c>
      <c r="D130" s="52" t="s">
        <v>358</v>
      </c>
      <c r="E130" s="52"/>
      <c r="F130" s="52"/>
      <c r="G130" s="52"/>
      <c r="H130" s="52"/>
      <c r="I130" s="52"/>
      <c r="J130" s="52"/>
      <c r="K130" s="52"/>
      <c r="L130" s="52"/>
      <c r="M130" s="52"/>
      <c r="N130" s="52"/>
      <c r="O130" s="52"/>
      <c r="P130" s="52"/>
      <c r="Q130" s="52"/>
      <c r="R130" s="52"/>
      <c r="S130" s="52"/>
      <c r="T130" s="40"/>
    </row>
    <row r="131" spans="2:20" s="60" customFormat="1" ht="15" customHeight="1" x14ac:dyDescent="0.3">
      <c r="B131" s="486"/>
      <c r="C131" s="487" t="s">
        <v>864</v>
      </c>
      <c r="D131" s="52" t="s">
        <v>538</v>
      </c>
      <c r="E131" s="52"/>
      <c r="F131" s="52"/>
      <c r="G131" s="52"/>
      <c r="H131" s="52"/>
      <c r="I131" s="52"/>
      <c r="J131" s="52"/>
      <c r="K131" s="52"/>
      <c r="L131" s="52"/>
      <c r="M131" s="52"/>
      <c r="N131" s="52"/>
      <c r="O131" s="52"/>
      <c r="P131" s="52"/>
      <c r="Q131" s="52"/>
      <c r="R131" s="52"/>
      <c r="S131" s="52"/>
      <c r="T131" s="40"/>
    </row>
    <row r="132" spans="2:20" s="60" customFormat="1" ht="15" customHeight="1" x14ac:dyDescent="0.3">
      <c r="B132" s="486"/>
      <c r="C132" s="487" t="s">
        <v>864</v>
      </c>
      <c r="D132" s="52" t="s">
        <v>362</v>
      </c>
      <c r="E132" s="52"/>
      <c r="F132" s="52"/>
      <c r="G132" s="52"/>
      <c r="H132" s="52"/>
      <c r="I132" s="52"/>
      <c r="J132" s="52"/>
      <c r="K132" s="52"/>
      <c r="L132" s="52"/>
      <c r="M132" s="52"/>
      <c r="N132" s="52"/>
      <c r="O132" s="52"/>
      <c r="P132" s="52"/>
      <c r="Q132" s="52"/>
      <c r="R132" s="52"/>
      <c r="S132" s="52"/>
      <c r="T132" s="40"/>
    </row>
    <row r="133" spans="2:20" s="60" customFormat="1" ht="20.100000000000001" customHeight="1" x14ac:dyDescent="0.3">
      <c r="B133" s="52"/>
      <c r="C133" s="52"/>
      <c r="D133" s="52"/>
      <c r="E133" s="52"/>
      <c r="F133" s="52"/>
      <c r="G133" s="52"/>
      <c r="H133" s="52"/>
      <c r="I133" s="52"/>
      <c r="J133" s="52"/>
      <c r="K133" s="52"/>
      <c r="L133" s="52"/>
      <c r="M133" s="52"/>
      <c r="N133" s="52"/>
      <c r="O133" s="52"/>
      <c r="P133" s="52"/>
      <c r="Q133" s="52"/>
      <c r="R133" s="52"/>
      <c r="S133" s="52"/>
      <c r="T133" s="40"/>
    </row>
    <row r="134" spans="2:20" s="60" customFormat="1" ht="20.100000000000001" customHeight="1" x14ac:dyDescent="0.3">
      <c r="B134" s="486"/>
      <c r="C134" s="115" t="s">
        <v>356</v>
      </c>
      <c r="D134" s="115"/>
      <c r="E134" s="115"/>
      <c r="F134" s="115"/>
      <c r="G134" s="115"/>
      <c r="H134" s="115"/>
      <c r="I134" s="115"/>
      <c r="J134" s="115"/>
      <c r="K134" s="115"/>
      <c r="L134" s="115"/>
      <c r="M134" s="115"/>
      <c r="N134" s="115"/>
      <c r="O134" s="115"/>
      <c r="P134" s="115"/>
      <c r="Q134" s="115"/>
      <c r="R134" s="115"/>
      <c r="S134" s="115"/>
      <c r="T134" s="307"/>
    </row>
    <row r="135" spans="2:20" s="60" customFormat="1" ht="20.100000000000001" customHeight="1" x14ac:dyDescent="0.3">
      <c r="B135" s="486"/>
      <c r="C135" s="588" t="s">
        <v>357</v>
      </c>
      <c r="D135" s="588"/>
      <c r="E135" s="588"/>
      <c r="F135" s="588"/>
      <c r="G135" s="588"/>
      <c r="H135" s="588"/>
      <c r="I135" s="588"/>
      <c r="J135" s="588"/>
      <c r="K135" s="588"/>
      <c r="L135" s="588"/>
      <c r="M135" s="588"/>
      <c r="N135" s="588"/>
      <c r="O135" s="588"/>
      <c r="P135" s="588"/>
      <c r="Q135" s="588"/>
      <c r="R135" s="588"/>
      <c r="S135" s="52"/>
      <c r="T135" s="40"/>
    </row>
    <row r="136" spans="2:20" s="60" customFormat="1" ht="20.100000000000001" customHeight="1" x14ac:dyDescent="0.3">
      <c r="B136" s="486"/>
      <c r="C136" s="588"/>
      <c r="D136" s="588"/>
      <c r="E136" s="588"/>
      <c r="F136" s="588"/>
      <c r="G136" s="588"/>
      <c r="H136" s="588"/>
      <c r="I136" s="588"/>
      <c r="J136" s="588"/>
      <c r="K136" s="588"/>
      <c r="L136" s="588"/>
      <c r="M136" s="588"/>
      <c r="N136" s="588"/>
      <c r="O136" s="588"/>
      <c r="P136" s="588"/>
      <c r="Q136" s="588"/>
      <c r="R136" s="588"/>
      <c r="S136" s="52"/>
      <c r="T136" s="40"/>
    </row>
    <row r="137" spans="2:20" s="60" customFormat="1" ht="20.100000000000001" customHeight="1" x14ac:dyDescent="0.3">
      <c r="B137" s="486"/>
      <c r="C137" s="588"/>
      <c r="D137" s="588"/>
      <c r="E137" s="588"/>
      <c r="F137" s="588"/>
      <c r="G137" s="588"/>
      <c r="H137" s="588"/>
      <c r="I137" s="588"/>
      <c r="J137" s="588"/>
      <c r="K137" s="588"/>
      <c r="L137" s="588"/>
      <c r="M137" s="588"/>
      <c r="N137" s="588"/>
      <c r="O137" s="588"/>
      <c r="P137" s="588"/>
      <c r="Q137" s="588"/>
      <c r="R137" s="588"/>
      <c r="S137" s="52"/>
      <c r="T137" s="40"/>
    </row>
    <row r="138" spans="2:20" s="60" customFormat="1" ht="20.100000000000001" customHeight="1" x14ac:dyDescent="0.3">
      <c r="B138" s="486"/>
      <c r="C138" s="588"/>
      <c r="D138" s="588"/>
      <c r="E138" s="588"/>
      <c r="F138" s="588"/>
      <c r="G138" s="588"/>
      <c r="H138" s="588"/>
      <c r="I138" s="588"/>
      <c r="J138" s="588"/>
      <c r="K138" s="588"/>
      <c r="L138" s="588"/>
      <c r="M138" s="588"/>
      <c r="N138" s="588"/>
      <c r="O138" s="588"/>
      <c r="P138" s="588"/>
      <c r="Q138" s="588"/>
      <c r="R138" s="588"/>
      <c r="S138" s="52"/>
      <c r="T138" s="40"/>
    </row>
    <row r="139" spans="2:20" s="60" customFormat="1" ht="20.100000000000001" customHeight="1" x14ac:dyDescent="0.3">
      <c r="B139" s="486"/>
      <c r="C139" s="52"/>
      <c r="D139" s="52"/>
      <c r="E139" s="52"/>
      <c r="F139" s="52"/>
      <c r="G139" s="52"/>
      <c r="H139" s="52"/>
      <c r="I139" s="52"/>
      <c r="J139" s="52"/>
      <c r="K139" s="52"/>
      <c r="L139" s="52"/>
      <c r="M139" s="52"/>
      <c r="N139" s="52"/>
      <c r="O139" s="52"/>
      <c r="P139" s="52"/>
      <c r="Q139" s="52"/>
      <c r="R139" s="52"/>
      <c r="S139" s="52"/>
      <c r="T139" s="40"/>
    </row>
    <row r="140" spans="2:20" s="60" customFormat="1" ht="20.100000000000001" customHeight="1" x14ac:dyDescent="0.3">
      <c r="B140" s="486"/>
      <c r="C140" s="115" t="s">
        <v>358</v>
      </c>
      <c r="D140" s="115"/>
      <c r="E140" s="115"/>
      <c r="F140" s="115"/>
      <c r="G140" s="115"/>
      <c r="H140" s="115"/>
      <c r="I140" s="115"/>
      <c r="J140" s="115"/>
      <c r="K140" s="115"/>
      <c r="L140" s="115"/>
      <c r="M140" s="115"/>
      <c r="N140" s="115"/>
      <c r="O140" s="115"/>
      <c r="P140" s="115"/>
      <c r="Q140" s="115"/>
      <c r="R140" s="115"/>
      <c r="S140" s="115"/>
      <c r="T140" s="307"/>
    </row>
    <row r="141" spans="2:20" s="60" customFormat="1" ht="20.100000000000001" customHeight="1" x14ac:dyDescent="0.3">
      <c r="B141" s="486"/>
      <c r="C141" s="588" t="s">
        <v>359</v>
      </c>
      <c r="D141" s="588"/>
      <c r="E141" s="588"/>
      <c r="F141" s="588"/>
      <c r="G141" s="588"/>
      <c r="H141" s="588"/>
      <c r="I141" s="588"/>
      <c r="J141" s="588"/>
      <c r="K141" s="588"/>
      <c r="L141" s="588"/>
      <c r="M141" s="588"/>
      <c r="N141" s="588"/>
      <c r="O141" s="588"/>
      <c r="P141" s="588"/>
      <c r="Q141" s="588"/>
      <c r="R141" s="588"/>
      <c r="S141" s="52"/>
      <c r="T141" s="40"/>
    </row>
    <row r="142" spans="2:20" s="60" customFormat="1" ht="20.100000000000001" customHeight="1" x14ac:dyDescent="0.3">
      <c r="B142" s="486"/>
      <c r="C142" s="588"/>
      <c r="D142" s="588"/>
      <c r="E142" s="588"/>
      <c r="F142" s="588"/>
      <c r="G142" s="588"/>
      <c r="H142" s="588"/>
      <c r="I142" s="588"/>
      <c r="J142" s="588"/>
      <c r="K142" s="588"/>
      <c r="L142" s="588"/>
      <c r="M142" s="588"/>
      <c r="N142" s="588"/>
      <c r="O142" s="588"/>
      <c r="P142" s="588"/>
      <c r="Q142" s="588"/>
      <c r="R142" s="588"/>
      <c r="S142" s="52"/>
      <c r="T142" s="40"/>
    </row>
    <row r="143" spans="2:20" s="60" customFormat="1" ht="20.100000000000001" customHeight="1" x14ac:dyDescent="0.3">
      <c r="B143" s="486"/>
      <c r="C143" s="588"/>
      <c r="D143" s="588"/>
      <c r="E143" s="588"/>
      <c r="F143" s="588"/>
      <c r="G143" s="588"/>
      <c r="H143" s="588"/>
      <c r="I143" s="588"/>
      <c r="J143" s="588"/>
      <c r="K143" s="588"/>
      <c r="L143" s="588"/>
      <c r="M143" s="588"/>
      <c r="N143" s="588"/>
      <c r="O143" s="588"/>
      <c r="P143" s="588"/>
      <c r="Q143" s="588"/>
      <c r="R143" s="588"/>
      <c r="S143" s="52"/>
      <c r="T143" s="40"/>
    </row>
    <row r="144" spans="2:20" s="60" customFormat="1" ht="20.100000000000001" customHeight="1" x14ac:dyDescent="0.3">
      <c r="B144" s="486"/>
      <c r="C144" s="588"/>
      <c r="D144" s="588"/>
      <c r="E144" s="588"/>
      <c r="F144" s="588"/>
      <c r="G144" s="588"/>
      <c r="H144" s="588"/>
      <c r="I144" s="588"/>
      <c r="J144" s="588"/>
      <c r="K144" s="588"/>
      <c r="L144" s="588"/>
      <c r="M144" s="588"/>
      <c r="N144" s="588"/>
      <c r="O144" s="588"/>
      <c r="P144" s="588"/>
      <c r="Q144" s="588"/>
      <c r="R144" s="588"/>
      <c r="S144" s="52"/>
      <c r="T144" s="40"/>
    </row>
    <row r="145" spans="2:20" s="60" customFormat="1" ht="20.100000000000001" customHeight="1" x14ac:dyDescent="0.3">
      <c r="B145" s="486"/>
      <c r="C145" s="588"/>
      <c r="D145" s="588"/>
      <c r="E145" s="588"/>
      <c r="F145" s="588"/>
      <c r="G145" s="588"/>
      <c r="H145" s="588"/>
      <c r="I145" s="588"/>
      <c r="J145" s="588"/>
      <c r="K145" s="588"/>
      <c r="L145" s="588"/>
      <c r="M145" s="588"/>
      <c r="N145" s="588"/>
      <c r="O145" s="588"/>
      <c r="P145" s="588"/>
      <c r="Q145" s="588"/>
      <c r="R145" s="588"/>
      <c r="S145" s="52"/>
      <c r="T145" s="40"/>
    </row>
    <row r="146" spans="2:20" s="60" customFormat="1" ht="20.100000000000001" customHeight="1" x14ac:dyDescent="0.3">
      <c r="B146" s="486"/>
      <c r="C146" s="52"/>
      <c r="D146" s="52"/>
      <c r="E146" s="52"/>
      <c r="F146" s="52"/>
      <c r="G146" s="52"/>
      <c r="H146" s="52"/>
      <c r="I146" s="52"/>
      <c r="J146" s="52"/>
      <c r="K146" s="52"/>
      <c r="L146" s="52"/>
      <c r="M146" s="52"/>
      <c r="N146" s="52"/>
      <c r="O146" s="52"/>
      <c r="P146" s="52"/>
      <c r="Q146" s="52"/>
      <c r="R146" s="52"/>
      <c r="S146" s="52"/>
      <c r="T146" s="40"/>
    </row>
    <row r="147" spans="2:20" s="60" customFormat="1" ht="20.100000000000001" customHeight="1" x14ac:dyDescent="0.3">
      <c r="B147" s="486"/>
      <c r="C147" s="115" t="s">
        <v>360</v>
      </c>
      <c r="D147" s="115"/>
      <c r="E147" s="115"/>
      <c r="F147" s="115"/>
      <c r="G147" s="115"/>
      <c r="H147" s="115"/>
      <c r="I147" s="115"/>
      <c r="J147" s="115"/>
      <c r="K147" s="115"/>
      <c r="L147" s="115"/>
      <c r="M147" s="115"/>
      <c r="N147" s="115"/>
      <c r="O147" s="115"/>
      <c r="P147" s="115"/>
      <c r="Q147" s="115"/>
      <c r="R147" s="115"/>
      <c r="S147" s="115"/>
      <c r="T147" s="307"/>
    </row>
    <row r="148" spans="2:20" s="60" customFormat="1" ht="20.100000000000001" customHeight="1" x14ac:dyDescent="0.3">
      <c r="B148" s="486"/>
      <c r="C148" s="595" t="s">
        <v>361</v>
      </c>
      <c r="D148" s="595"/>
      <c r="E148" s="595"/>
      <c r="F148" s="595"/>
      <c r="G148" s="595"/>
      <c r="H148" s="595"/>
      <c r="I148" s="595"/>
      <c r="J148" s="595"/>
      <c r="K148" s="595"/>
      <c r="L148" s="595"/>
      <c r="M148" s="595"/>
      <c r="N148" s="595"/>
      <c r="O148" s="595"/>
      <c r="P148" s="595"/>
      <c r="Q148" s="595"/>
      <c r="R148" s="595"/>
      <c r="S148" s="52"/>
      <c r="T148" s="40"/>
    </row>
    <row r="149" spans="2:20" s="60" customFormat="1" ht="20.100000000000001" customHeight="1" x14ac:dyDescent="0.3">
      <c r="B149" s="486"/>
      <c r="C149" s="595"/>
      <c r="D149" s="595"/>
      <c r="E149" s="595"/>
      <c r="F149" s="595"/>
      <c r="G149" s="595"/>
      <c r="H149" s="595"/>
      <c r="I149" s="595"/>
      <c r="J149" s="595"/>
      <c r="K149" s="595"/>
      <c r="L149" s="595"/>
      <c r="M149" s="595"/>
      <c r="N149" s="595"/>
      <c r="O149" s="595"/>
      <c r="P149" s="595"/>
      <c r="Q149" s="595"/>
      <c r="R149" s="595"/>
      <c r="S149" s="52"/>
      <c r="T149" s="40"/>
    </row>
    <row r="150" spans="2:20" s="60" customFormat="1" ht="20.100000000000001" customHeight="1" x14ac:dyDescent="0.3">
      <c r="B150" s="486"/>
      <c r="C150" s="595"/>
      <c r="D150" s="595"/>
      <c r="E150" s="595"/>
      <c r="F150" s="595"/>
      <c r="G150" s="595"/>
      <c r="H150" s="595"/>
      <c r="I150" s="595"/>
      <c r="J150" s="595"/>
      <c r="K150" s="595"/>
      <c r="L150" s="595"/>
      <c r="M150" s="595"/>
      <c r="N150" s="595"/>
      <c r="O150" s="595"/>
      <c r="P150" s="595"/>
      <c r="Q150" s="595"/>
      <c r="R150" s="595"/>
      <c r="S150" s="52"/>
      <c r="T150" s="40"/>
    </row>
    <row r="151" spans="2:20" s="60" customFormat="1" ht="20.100000000000001" customHeight="1" x14ac:dyDescent="0.3">
      <c r="B151" s="486"/>
      <c r="C151" s="595"/>
      <c r="D151" s="595"/>
      <c r="E151" s="595"/>
      <c r="F151" s="595"/>
      <c r="G151" s="595"/>
      <c r="H151" s="595"/>
      <c r="I151" s="595"/>
      <c r="J151" s="595"/>
      <c r="K151" s="595"/>
      <c r="L151" s="595"/>
      <c r="M151" s="595"/>
      <c r="N151" s="595"/>
      <c r="O151" s="595"/>
      <c r="P151" s="595"/>
      <c r="Q151" s="595"/>
      <c r="R151" s="595"/>
      <c r="S151" s="52"/>
      <c r="T151" s="40"/>
    </row>
    <row r="152" spans="2:20" s="60" customFormat="1" ht="20.100000000000001" customHeight="1" x14ac:dyDescent="0.3">
      <c r="B152" s="486"/>
      <c r="C152" s="595"/>
      <c r="D152" s="595"/>
      <c r="E152" s="595"/>
      <c r="F152" s="595"/>
      <c r="G152" s="595"/>
      <c r="H152" s="595"/>
      <c r="I152" s="595"/>
      <c r="J152" s="595"/>
      <c r="K152" s="595"/>
      <c r="L152" s="595"/>
      <c r="M152" s="595"/>
      <c r="N152" s="595"/>
      <c r="O152" s="595"/>
      <c r="P152" s="595"/>
      <c r="Q152" s="595"/>
      <c r="R152" s="595"/>
      <c r="S152" s="52"/>
      <c r="T152" s="40"/>
    </row>
    <row r="153" spans="2:20" s="60" customFormat="1" ht="20.100000000000001" customHeight="1" x14ac:dyDescent="0.3">
      <c r="B153" s="52"/>
      <c r="C153" s="52"/>
      <c r="D153" s="52"/>
      <c r="E153" s="52"/>
      <c r="F153" s="52"/>
      <c r="G153" s="52"/>
      <c r="H153" s="52"/>
      <c r="I153" s="52"/>
      <c r="J153" s="52"/>
      <c r="K153" s="52"/>
      <c r="L153" s="52"/>
      <c r="M153" s="52"/>
      <c r="N153" s="52"/>
      <c r="O153" s="52"/>
      <c r="P153" s="52"/>
      <c r="Q153" s="52"/>
      <c r="R153" s="52"/>
      <c r="S153" s="52"/>
      <c r="T153" s="40"/>
    </row>
    <row r="154" spans="2:20" s="60" customFormat="1" ht="20.100000000000001" customHeight="1" x14ac:dyDescent="0.3">
      <c r="B154" s="486"/>
      <c r="C154" s="115" t="s">
        <v>362</v>
      </c>
      <c r="D154" s="115"/>
      <c r="E154" s="115"/>
      <c r="F154" s="115"/>
      <c r="G154" s="115"/>
      <c r="H154" s="115"/>
      <c r="I154" s="115"/>
      <c r="J154" s="115"/>
      <c r="K154" s="115"/>
      <c r="L154" s="115"/>
      <c r="M154" s="115"/>
      <c r="N154" s="115"/>
      <c r="O154" s="115"/>
      <c r="P154" s="115"/>
      <c r="Q154" s="115"/>
      <c r="R154" s="115"/>
      <c r="S154" s="115"/>
      <c r="T154" s="307"/>
    </row>
    <row r="155" spans="2:20" s="60" customFormat="1" ht="20.100000000000001" customHeight="1" x14ac:dyDescent="0.3">
      <c r="B155" s="486"/>
      <c r="C155" s="595" t="s">
        <v>736</v>
      </c>
      <c r="D155" s="595"/>
      <c r="E155" s="595"/>
      <c r="F155" s="595"/>
      <c r="G155" s="595"/>
      <c r="H155" s="595"/>
      <c r="I155" s="595"/>
      <c r="J155" s="595"/>
      <c r="K155" s="595"/>
      <c r="L155" s="595"/>
      <c r="M155" s="595"/>
      <c r="N155" s="595"/>
      <c r="O155" s="595"/>
      <c r="P155" s="595"/>
      <c r="Q155" s="595"/>
      <c r="R155" s="595"/>
      <c r="S155" s="52"/>
      <c r="T155" s="40"/>
    </row>
    <row r="156" spans="2:20" s="60" customFormat="1" ht="20.100000000000001" customHeight="1" x14ac:dyDescent="0.3">
      <c r="B156" s="486"/>
      <c r="C156" s="595"/>
      <c r="D156" s="595"/>
      <c r="E156" s="595"/>
      <c r="F156" s="595"/>
      <c r="G156" s="595"/>
      <c r="H156" s="595"/>
      <c r="I156" s="595"/>
      <c r="J156" s="595"/>
      <c r="K156" s="595"/>
      <c r="L156" s="595"/>
      <c r="M156" s="595"/>
      <c r="N156" s="595"/>
      <c r="O156" s="595"/>
      <c r="P156" s="595"/>
      <c r="Q156" s="595"/>
      <c r="R156" s="595"/>
      <c r="S156" s="52"/>
      <c r="T156" s="40"/>
    </row>
    <row r="157" spans="2:20" s="60" customFormat="1" ht="20.100000000000001" customHeight="1" x14ac:dyDescent="0.3">
      <c r="B157" s="486"/>
      <c r="C157" s="595"/>
      <c r="D157" s="595"/>
      <c r="E157" s="595"/>
      <c r="F157" s="595"/>
      <c r="G157" s="595"/>
      <c r="H157" s="595"/>
      <c r="I157" s="595"/>
      <c r="J157" s="595"/>
      <c r="K157" s="595"/>
      <c r="L157" s="595"/>
      <c r="M157" s="595"/>
      <c r="N157" s="595"/>
      <c r="O157" s="595"/>
      <c r="P157" s="595"/>
      <c r="Q157" s="595"/>
      <c r="R157" s="595"/>
      <c r="S157" s="52"/>
      <c r="T157" s="40"/>
    </row>
    <row r="158" spans="2:20" s="60" customFormat="1" ht="20.100000000000001" customHeight="1" x14ac:dyDescent="0.3">
      <c r="B158" s="486"/>
      <c r="C158" s="595"/>
      <c r="D158" s="595"/>
      <c r="E158" s="595"/>
      <c r="F158" s="595"/>
      <c r="G158" s="595"/>
      <c r="H158" s="595"/>
      <c r="I158" s="595"/>
      <c r="J158" s="595"/>
      <c r="K158" s="595"/>
      <c r="L158" s="595"/>
      <c r="M158" s="595"/>
      <c r="N158" s="595"/>
      <c r="O158" s="595"/>
      <c r="P158" s="595"/>
      <c r="Q158" s="595"/>
      <c r="R158" s="595"/>
      <c r="S158" s="52"/>
      <c r="T158" s="40"/>
    </row>
    <row r="159" spans="2:20" s="60" customFormat="1" ht="20.100000000000001" customHeight="1" x14ac:dyDescent="0.3">
      <c r="B159" s="486"/>
      <c r="C159" s="595"/>
      <c r="D159" s="595"/>
      <c r="E159" s="595"/>
      <c r="F159" s="595"/>
      <c r="G159" s="595"/>
      <c r="H159" s="595"/>
      <c r="I159" s="595"/>
      <c r="J159" s="595"/>
      <c r="K159" s="595"/>
      <c r="L159" s="595"/>
      <c r="M159" s="595"/>
      <c r="N159" s="595"/>
      <c r="O159" s="595"/>
      <c r="P159" s="595"/>
      <c r="Q159" s="595"/>
      <c r="R159" s="595"/>
      <c r="S159" s="52"/>
      <c r="T159" s="40"/>
    </row>
    <row r="160" spans="2:20" s="60" customFormat="1" ht="20.100000000000001" customHeight="1" x14ac:dyDescent="0.3">
      <c r="B160" s="486"/>
      <c r="C160" s="86"/>
      <c r="D160" s="86"/>
      <c r="E160" s="86"/>
      <c r="F160" s="86"/>
      <c r="G160" s="86"/>
      <c r="H160" s="86"/>
      <c r="I160" s="86"/>
      <c r="J160" s="86"/>
      <c r="K160" s="86"/>
      <c r="L160" s="86"/>
      <c r="M160" s="86"/>
      <c r="N160" s="86"/>
      <c r="O160" s="86"/>
      <c r="P160" s="86"/>
      <c r="Q160" s="86"/>
      <c r="R160" s="86"/>
      <c r="S160" s="52"/>
      <c r="T160" s="40"/>
    </row>
    <row r="161" spans="2:20" s="60" customFormat="1" ht="20.100000000000001" customHeight="1" x14ac:dyDescent="0.3">
      <c r="B161" s="486"/>
      <c r="C161" s="595" t="s">
        <v>458</v>
      </c>
      <c r="D161" s="595"/>
      <c r="E161" s="595"/>
      <c r="F161" s="595"/>
      <c r="G161" s="595"/>
      <c r="H161" s="595"/>
      <c r="I161" s="595"/>
      <c r="J161" s="595"/>
      <c r="K161" s="595"/>
      <c r="L161" s="595"/>
      <c r="M161" s="595"/>
      <c r="N161" s="595"/>
      <c r="O161" s="595"/>
      <c r="P161" s="595"/>
      <c r="Q161" s="595"/>
      <c r="R161" s="595"/>
      <c r="S161" s="52"/>
      <c r="T161" s="40"/>
    </row>
    <row r="162" spans="2:20" s="60" customFormat="1" ht="20.100000000000001" customHeight="1" x14ac:dyDescent="0.3">
      <c r="B162" s="486"/>
      <c r="C162" s="595"/>
      <c r="D162" s="595"/>
      <c r="E162" s="595"/>
      <c r="F162" s="595"/>
      <c r="G162" s="595"/>
      <c r="H162" s="595"/>
      <c r="I162" s="595"/>
      <c r="J162" s="595"/>
      <c r="K162" s="595"/>
      <c r="L162" s="595"/>
      <c r="M162" s="595"/>
      <c r="N162" s="595"/>
      <c r="O162" s="595"/>
      <c r="P162" s="595"/>
      <c r="Q162" s="595"/>
      <c r="R162" s="595"/>
      <c r="S162" s="52"/>
      <c r="T162" s="40"/>
    </row>
    <row r="163" spans="2:20" s="60" customFormat="1" ht="20.100000000000001" customHeight="1" x14ac:dyDescent="0.3">
      <c r="B163" s="486"/>
      <c r="C163" s="595"/>
      <c r="D163" s="595"/>
      <c r="E163" s="595"/>
      <c r="F163" s="595"/>
      <c r="G163" s="595"/>
      <c r="H163" s="595"/>
      <c r="I163" s="595"/>
      <c r="J163" s="595"/>
      <c r="K163" s="595"/>
      <c r="L163" s="595"/>
      <c r="M163" s="595"/>
      <c r="N163" s="595"/>
      <c r="O163" s="595"/>
      <c r="P163" s="595"/>
      <c r="Q163" s="595"/>
      <c r="R163" s="595"/>
      <c r="S163" s="52"/>
      <c r="T163" s="40"/>
    </row>
    <row r="164" spans="2:20" s="60" customFormat="1" ht="20.100000000000001" customHeight="1" x14ac:dyDescent="0.3">
      <c r="B164" s="486"/>
      <c r="C164" s="86"/>
      <c r="D164" s="86"/>
      <c r="E164" s="86"/>
      <c r="F164" s="86"/>
      <c r="G164" s="86"/>
      <c r="H164" s="86"/>
      <c r="I164" s="86"/>
      <c r="J164" s="86"/>
      <c r="K164" s="86"/>
      <c r="L164" s="86"/>
      <c r="M164" s="86"/>
      <c r="N164" s="86"/>
      <c r="O164" s="86"/>
      <c r="P164" s="86"/>
      <c r="Q164" s="86"/>
      <c r="R164" s="86"/>
      <c r="S164" s="52"/>
      <c r="T164" s="40"/>
    </row>
    <row r="165" spans="2:20" ht="20.100000000000001" customHeight="1" x14ac:dyDescent="0.3">
      <c r="B165" s="755"/>
      <c r="C165" s="755"/>
      <c r="D165" s="755"/>
      <c r="E165" s="755"/>
      <c r="F165" s="755"/>
      <c r="G165" s="755"/>
      <c r="H165" s="755"/>
      <c r="I165" s="755"/>
      <c r="J165" s="755"/>
      <c r="K165" s="755"/>
      <c r="L165" s="755"/>
      <c r="M165" s="755"/>
      <c r="N165" s="755"/>
      <c r="O165" s="755"/>
      <c r="P165" s="755"/>
      <c r="Q165" s="755"/>
      <c r="R165" s="755"/>
      <c r="S165" s="755"/>
      <c r="T165" s="755"/>
    </row>
    <row r="166" spans="2:20" ht="20.100000000000001" customHeight="1" x14ac:dyDescent="0.3">
      <c r="B166" s="79"/>
      <c r="C166" s="79"/>
      <c r="D166" s="79"/>
      <c r="E166" s="79"/>
      <c r="F166" s="79"/>
      <c r="G166" s="79"/>
      <c r="H166" s="79"/>
      <c r="I166" s="79"/>
      <c r="J166" s="79"/>
      <c r="K166" s="79"/>
      <c r="L166" s="79"/>
      <c r="M166" s="79"/>
      <c r="N166" s="79"/>
      <c r="O166" s="79"/>
      <c r="P166" s="79"/>
      <c r="Q166" s="79"/>
      <c r="R166" s="79"/>
      <c r="S166" s="79"/>
      <c r="T166" s="80"/>
    </row>
    <row r="167" spans="2:20" ht="20.100000000000001" customHeight="1" x14ac:dyDescent="0.3">
      <c r="B167" s="84"/>
      <c r="C167" s="123" t="s">
        <v>363</v>
      </c>
      <c r="D167" s="471"/>
      <c r="E167" s="471"/>
      <c r="F167" s="471"/>
      <c r="G167" s="471"/>
      <c r="H167" s="471"/>
      <c r="I167" s="471"/>
      <c r="J167" s="471"/>
      <c r="K167" s="471"/>
      <c r="L167" s="471"/>
      <c r="M167" s="471"/>
      <c r="N167" s="471"/>
      <c r="O167" s="471"/>
      <c r="P167" s="471"/>
      <c r="Q167" s="471"/>
      <c r="R167" s="471"/>
      <c r="S167" s="471"/>
      <c r="T167" s="472"/>
    </row>
    <row r="168" spans="2:20" s="60" customFormat="1" ht="20.100000000000001" customHeight="1" x14ac:dyDescent="0.3">
      <c r="B168" s="52"/>
      <c r="C168" s="52"/>
      <c r="D168" s="52"/>
      <c r="E168" s="52"/>
      <c r="F168" s="52"/>
      <c r="G168" s="52"/>
      <c r="H168" s="52"/>
      <c r="I168" s="52"/>
      <c r="J168" s="52"/>
      <c r="K168" s="52"/>
      <c r="L168" s="52"/>
      <c r="M168" s="52"/>
      <c r="N168" s="52"/>
      <c r="O168" s="52"/>
      <c r="P168" s="52"/>
      <c r="Q168" s="52"/>
      <c r="R168" s="52"/>
      <c r="S168" s="52"/>
      <c r="T168" s="40"/>
    </row>
    <row r="169" spans="2:20" s="60" customFormat="1" ht="20.100000000000001" customHeight="1" x14ac:dyDescent="0.3">
      <c r="B169" s="486"/>
      <c r="C169" s="473" t="s">
        <v>332</v>
      </c>
      <c r="D169" s="115"/>
      <c r="E169" s="115"/>
      <c r="F169" s="115"/>
      <c r="G169" s="115"/>
      <c r="H169" s="115"/>
      <c r="I169" s="115"/>
      <c r="J169" s="115"/>
      <c r="K169" s="115"/>
      <c r="L169" s="115"/>
      <c r="M169" s="115"/>
      <c r="N169" s="115"/>
      <c r="O169" s="115"/>
      <c r="P169" s="115"/>
      <c r="Q169" s="115"/>
      <c r="R169" s="115"/>
      <c r="S169" s="115"/>
      <c r="T169" s="307"/>
    </row>
    <row r="170" spans="2:20" s="60" customFormat="1" ht="20.100000000000001" customHeight="1" x14ac:dyDescent="0.3">
      <c r="B170" s="486"/>
      <c r="C170" s="756" t="s">
        <v>608</v>
      </c>
      <c r="D170" s="756"/>
      <c r="E170" s="486"/>
      <c r="F170" s="486"/>
      <c r="G170" s="486"/>
      <c r="H170" s="486"/>
      <c r="I170" s="486"/>
      <c r="J170" s="486"/>
      <c r="K170" s="486"/>
      <c r="L170" s="486"/>
      <c r="M170" s="486"/>
      <c r="N170" s="486"/>
      <c r="O170" s="486"/>
      <c r="P170" s="486"/>
      <c r="Q170" s="486"/>
      <c r="R170" s="486"/>
      <c r="S170" s="486"/>
    </row>
    <row r="171" spans="2:20" s="60" customFormat="1" ht="20.100000000000001" customHeight="1" x14ac:dyDescent="0.3">
      <c r="B171" s="115"/>
      <c r="C171" s="115"/>
      <c r="D171" s="115"/>
      <c r="E171" s="115"/>
      <c r="F171" s="115"/>
      <c r="G171" s="115"/>
      <c r="H171" s="115"/>
      <c r="I171" s="115"/>
      <c r="J171" s="115"/>
      <c r="K171" s="115"/>
      <c r="L171" s="115"/>
      <c r="M171" s="115"/>
      <c r="N171" s="115"/>
      <c r="O171" s="115"/>
      <c r="P171" s="115"/>
      <c r="Q171" s="115"/>
      <c r="R171" s="115"/>
      <c r="S171" s="115"/>
      <c r="T171" s="307"/>
    </row>
    <row r="172" spans="2:20" s="60" customFormat="1" ht="20.100000000000001" customHeight="1" x14ac:dyDescent="0.3">
      <c r="B172" s="486"/>
      <c r="C172" s="115" t="s">
        <v>865</v>
      </c>
      <c r="D172" s="115"/>
      <c r="E172" s="115"/>
      <c r="F172" s="115"/>
      <c r="G172" s="115"/>
      <c r="H172" s="115"/>
      <c r="I172" s="115"/>
      <c r="J172" s="115"/>
      <c r="K172" s="115"/>
      <c r="L172" s="115"/>
      <c r="M172" s="115"/>
      <c r="N172" s="115"/>
      <c r="O172" s="115"/>
      <c r="P172" s="115"/>
      <c r="Q172" s="115"/>
      <c r="R172" s="115"/>
      <c r="S172" s="115"/>
      <c r="T172" s="307"/>
    </row>
    <row r="173" spans="2:20" s="60" customFormat="1" ht="20.100000000000001" customHeight="1" x14ac:dyDescent="0.3">
      <c r="B173" s="486"/>
      <c r="C173" s="115"/>
      <c r="D173" s="115"/>
      <c r="E173" s="115"/>
      <c r="F173" s="115"/>
      <c r="G173" s="115"/>
      <c r="H173" s="115"/>
      <c r="I173" s="115"/>
      <c r="J173" s="115"/>
      <c r="K173" s="115"/>
      <c r="L173" s="115"/>
      <c r="M173" s="115"/>
      <c r="N173" s="115"/>
      <c r="O173" s="115"/>
      <c r="P173" s="115"/>
      <c r="Q173" s="115"/>
      <c r="R173" s="115"/>
      <c r="S173" s="115"/>
      <c r="T173" s="307"/>
    </row>
    <row r="174" spans="2:20" s="60" customFormat="1" ht="20.100000000000001" customHeight="1" x14ac:dyDescent="0.3">
      <c r="B174" s="486"/>
      <c r="C174" s="115" t="s">
        <v>354</v>
      </c>
      <c r="D174" s="115"/>
      <c r="E174" s="115"/>
      <c r="F174" s="115"/>
      <c r="G174" s="115"/>
      <c r="H174" s="115"/>
      <c r="I174" s="115"/>
      <c r="J174" s="115"/>
      <c r="K174" s="115"/>
      <c r="L174" s="115"/>
      <c r="M174" s="115"/>
      <c r="N174" s="115"/>
      <c r="O174" s="115"/>
      <c r="P174" s="115"/>
      <c r="Q174" s="115"/>
      <c r="R174" s="115"/>
      <c r="S174" s="115"/>
      <c r="T174" s="307"/>
    </row>
    <row r="175" spans="2:20" s="60" customFormat="1" ht="20.100000000000001" customHeight="1" x14ac:dyDescent="0.3">
      <c r="B175" s="486"/>
      <c r="C175" s="754" t="s">
        <v>584</v>
      </c>
      <c r="D175" s="754"/>
      <c r="E175" s="754"/>
      <c r="F175" s="754"/>
      <c r="G175" s="754"/>
      <c r="H175" s="754"/>
      <c r="I175" s="754"/>
      <c r="J175" s="754"/>
      <c r="K175" s="754"/>
      <c r="L175" s="754"/>
      <c r="M175" s="754"/>
      <c r="N175" s="481"/>
      <c r="O175" s="481"/>
      <c r="P175" s="481"/>
      <c r="Q175" s="481"/>
      <c r="R175" s="481"/>
      <c r="S175" s="481"/>
      <c r="T175" s="482"/>
    </row>
    <row r="176" spans="2:20" s="60" customFormat="1" ht="20.100000000000001" customHeight="1" x14ac:dyDescent="0.3">
      <c r="B176" s="486"/>
      <c r="C176" s="754" t="s">
        <v>334</v>
      </c>
      <c r="D176" s="754"/>
      <c r="E176" s="754"/>
      <c r="F176" s="754"/>
      <c r="G176" s="754"/>
      <c r="H176" s="754"/>
      <c r="I176" s="754"/>
      <c r="J176" s="754"/>
      <c r="K176" s="754"/>
      <c r="L176" s="754"/>
      <c r="M176" s="754"/>
      <c r="N176" s="754"/>
      <c r="O176" s="481"/>
      <c r="P176" s="481"/>
      <c r="Q176" s="481"/>
      <c r="R176" s="481"/>
      <c r="S176" s="481"/>
      <c r="T176" s="482"/>
    </row>
    <row r="177" spans="2:20" s="60" customFormat="1" ht="20.100000000000001" customHeight="1" x14ac:dyDescent="0.3">
      <c r="B177" s="115"/>
      <c r="C177" s="115"/>
      <c r="D177" s="115"/>
      <c r="E177" s="115"/>
      <c r="F177" s="115"/>
      <c r="G177" s="115"/>
      <c r="H177" s="115"/>
      <c r="I177" s="115"/>
      <c r="J177" s="115"/>
      <c r="K177" s="115"/>
      <c r="L177" s="115"/>
      <c r="M177" s="115"/>
      <c r="N177" s="115"/>
      <c r="O177" s="115"/>
      <c r="P177" s="115"/>
      <c r="Q177" s="115"/>
      <c r="R177" s="115"/>
      <c r="S177" s="115"/>
      <c r="T177" s="307"/>
    </row>
    <row r="178" spans="2:20" ht="20.100000000000001" customHeight="1" x14ac:dyDescent="0.3">
      <c r="B178" s="84"/>
      <c r="C178" s="758" t="s">
        <v>866</v>
      </c>
      <c r="D178" s="758"/>
      <c r="E178" s="758"/>
      <c r="F178" s="758"/>
      <c r="G178" s="758"/>
      <c r="H178" s="758"/>
      <c r="I178" s="758"/>
      <c r="J178" s="758"/>
      <c r="K178" s="758"/>
      <c r="L178" s="758"/>
      <c r="M178" s="758"/>
      <c r="N178" s="758"/>
      <c r="O178" s="758"/>
      <c r="P178" s="758"/>
      <c r="Q178" s="758"/>
      <c r="R178" s="758"/>
      <c r="S178" s="474"/>
      <c r="T178" s="475"/>
    </row>
    <row r="179" spans="2:20" ht="20.100000000000001" customHeight="1" x14ac:dyDescent="0.3">
      <c r="B179" s="84"/>
      <c r="C179" s="758"/>
      <c r="D179" s="758"/>
      <c r="E179" s="758"/>
      <c r="F179" s="758"/>
      <c r="G179" s="758"/>
      <c r="H179" s="758"/>
      <c r="I179" s="758"/>
      <c r="J179" s="758"/>
      <c r="K179" s="758"/>
      <c r="L179" s="758"/>
      <c r="M179" s="758"/>
      <c r="N179" s="758"/>
      <c r="O179" s="758"/>
      <c r="P179" s="758"/>
      <c r="Q179" s="758"/>
      <c r="R179" s="758"/>
      <c r="S179" s="474"/>
      <c r="T179" s="475"/>
    </row>
    <row r="180" spans="2:20" ht="20.100000000000001" customHeight="1" x14ac:dyDescent="0.3">
      <c r="B180" s="84"/>
      <c r="C180" s="758"/>
      <c r="D180" s="758"/>
      <c r="E180" s="758"/>
      <c r="F180" s="758"/>
      <c r="G180" s="758"/>
      <c r="H180" s="758"/>
      <c r="I180" s="758"/>
      <c r="J180" s="758"/>
      <c r="K180" s="758"/>
      <c r="L180" s="758"/>
      <c r="M180" s="758"/>
      <c r="N180" s="758"/>
      <c r="O180" s="758"/>
      <c r="P180" s="758"/>
      <c r="Q180" s="758"/>
      <c r="R180" s="758"/>
      <c r="S180" s="474"/>
      <c r="T180" s="475"/>
    </row>
    <row r="181" spans="2:20" ht="20.100000000000001" customHeight="1" x14ac:dyDescent="0.3">
      <c r="B181" s="84"/>
      <c r="C181" s="115"/>
      <c r="D181" s="474"/>
      <c r="E181" s="474"/>
      <c r="F181" s="474"/>
      <c r="G181" s="474"/>
      <c r="H181" s="474"/>
      <c r="I181" s="474"/>
      <c r="J181" s="474"/>
      <c r="K181" s="474"/>
      <c r="L181" s="474"/>
      <c r="M181" s="474"/>
      <c r="N181" s="474"/>
      <c r="O181" s="474"/>
      <c r="P181" s="474"/>
      <c r="Q181" s="474"/>
      <c r="R181" s="474"/>
      <c r="S181" s="474"/>
      <c r="T181" s="475"/>
    </row>
    <row r="182" spans="2:20" ht="20.100000000000001" customHeight="1" x14ac:dyDescent="0.3">
      <c r="B182" s="84"/>
      <c r="C182" s="595" t="s">
        <v>364</v>
      </c>
      <c r="D182" s="595"/>
      <c r="E182" s="595"/>
      <c r="F182" s="595"/>
      <c r="G182" s="595"/>
      <c r="H182" s="595"/>
      <c r="I182" s="595"/>
      <c r="J182" s="595"/>
      <c r="K182" s="595"/>
      <c r="L182" s="595"/>
      <c r="M182" s="595"/>
      <c r="N182" s="595"/>
      <c r="O182" s="595"/>
      <c r="P182" s="595"/>
      <c r="Q182" s="595"/>
      <c r="R182" s="595"/>
      <c r="S182" s="474"/>
      <c r="T182" s="475"/>
    </row>
    <row r="183" spans="2:20" ht="20.100000000000001" customHeight="1" x14ac:dyDescent="0.3">
      <c r="B183" s="474"/>
      <c r="C183" s="595"/>
      <c r="D183" s="595"/>
      <c r="E183" s="595"/>
      <c r="F183" s="595"/>
      <c r="G183" s="595"/>
      <c r="H183" s="595"/>
      <c r="I183" s="595"/>
      <c r="J183" s="595"/>
      <c r="K183" s="595"/>
      <c r="L183" s="595"/>
      <c r="M183" s="595"/>
      <c r="N183" s="595"/>
      <c r="O183" s="595"/>
      <c r="P183" s="595"/>
      <c r="Q183" s="595"/>
      <c r="R183" s="595"/>
      <c r="S183" s="474"/>
      <c r="T183" s="475"/>
    </row>
    <row r="184" spans="2:20" ht="20.100000000000001" customHeight="1" x14ac:dyDescent="0.3">
      <c r="B184" s="474"/>
      <c r="C184" s="79"/>
      <c r="D184" s="79"/>
      <c r="E184" s="79"/>
      <c r="F184" s="79"/>
      <c r="G184" s="79"/>
      <c r="H184" s="79"/>
      <c r="I184" s="79"/>
      <c r="J184" s="79"/>
      <c r="K184" s="79"/>
      <c r="L184" s="79"/>
      <c r="M184" s="79"/>
      <c r="N184" s="79"/>
      <c r="O184" s="79"/>
      <c r="P184" s="79"/>
      <c r="Q184" s="79"/>
      <c r="R184" s="79"/>
      <c r="S184" s="474"/>
      <c r="T184" s="475"/>
    </row>
    <row r="185" spans="2:20" ht="20.100000000000001" customHeight="1" x14ac:dyDescent="0.3">
      <c r="B185" s="755"/>
      <c r="C185" s="755"/>
      <c r="D185" s="755"/>
      <c r="E185" s="755"/>
      <c r="F185" s="755"/>
      <c r="G185" s="755"/>
      <c r="H185" s="755"/>
      <c r="I185" s="755"/>
      <c r="J185" s="755"/>
      <c r="K185" s="755"/>
      <c r="L185" s="755"/>
      <c r="M185" s="755"/>
      <c r="N185" s="755"/>
      <c r="O185" s="755"/>
      <c r="P185" s="755"/>
      <c r="Q185" s="755"/>
      <c r="R185" s="755"/>
      <c r="S185" s="755"/>
      <c r="T185" s="755"/>
    </row>
    <row r="186" spans="2:20" ht="20.100000000000001" customHeight="1" x14ac:dyDescent="0.3">
      <c r="B186" s="79"/>
      <c r="C186" s="79"/>
      <c r="D186" s="79"/>
      <c r="E186" s="79"/>
      <c r="F186" s="79"/>
      <c r="G186" s="79"/>
      <c r="H186" s="79"/>
      <c r="I186" s="79"/>
      <c r="J186" s="79"/>
      <c r="K186" s="79"/>
      <c r="L186" s="79"/>
      <c r="M186" s="79"/>
      <c r="N186" s="79"/>
      <c r="O186" s="79"/>
      <c r="P186" s="79"/>
      <c r="Q186" s="79"/>
      <c r="R186" s="79"/>
      <c r="S186" s="79"/>
      <c r="T186" s="80"/>
    </row>
    <row r="187" spans="2:20" s="60" customFormat="1" ht="20.100000000000001" customHeight="1" x14ac:dyDescent="0.3">
      <c r="B187" s="486"/>
      <c r="C187" s="123" t="s">
        <v>308</v>
      </c>
      <c r="D187" s="488"/>
      <c r="E187" s="488"/>
      <c r="F187" s="488"/>
      <c r="G187" s="488"/>
      <c r="H187" s="488"/>
      <c r="I187" s="488"/>
      <c r="J187" s="488"/>
      <c r="K187" s="488"/>
      <c r="L187" s="488"/>
      <c r="M187" s="488"/>
      <c r="N187" s="488"/>
      <c r="O187" s="488"/>
      <c r="P187" s="488"/>
      <c r="Q187" s="488"/>
      <c r="R187" s="488"/>
      <c r="S187" s="488"/>
      <c r="T187" s="489"/>
    </row>
    <row r="188" spans="2:20" ht="20.100000000000001" customHeight="1" x14ac:dyDescent="0.3">
      <c r="B188" s="490"/>
      <c r="C188" s="490"/>
      <c r="D188" s="490"/>
      <c r="E188" s="490"/>
      <c r="F188" s="490"/>
      <c r="G188" s="490"/>
      <c r="H188" s="490"/>
      <c r="I188" s="490"/>
      <c r="J188" s="490"/>
      <c r="K188" s="490"/>
      <c r="L188" s="490"/>
      <c r="M188" s="490"/>
      <c r="N188" s="490"/>
      <c r="O188" s="490"/>
      <c r="P188" s="490"/>
      <c r="Q188" s="490"/>
      <c r="R188" s="490"/>
      <c r="S188" s="490"/>
      <c r="T188" s="491"/>
    </row>
    <row r="189" spans="2:20" ht="20.100000000000001" customHeight="1" x14ac:dyDescent="0.3">
      <c r="B189" s="84"/>
      <c r="C189" s="115" t="s">
        <v>332</v>
      </c>
      <c r="D189" s="115"/>
      <c r="E189" s="84"/>
      <c r="F189" s="115"/>
      <c r="G189" s="115"/>
      <c r="H189" s="115"/>
      <c r="I189" s="115"/>
      <c r="J189" s="115"/>
      <c r="K189" s="115"/>
      <c r="L189" s="115"/>
      <c r="M189" s="115"/>
      <c r="N189" s="115"/>
      <c r="O189" s="115"/>
      <c r="P189" s="115"/>
      <c r="Q189" s="115"/>
      <c r="R189" s="115"/>
      <c r="S189" s="115"/>
      <c r="T189" s="307"/>
    </row>
    <row r="190" spans="2:20" ht="20.100000000000001" customHeight="1" x14ac:dyDescent="0.3">
      <c r="B190" s="84"/>
      <c r="C190" s="756" t="s">
        <v>616</v>
      </c>
      <c r="D190" s="756"/>
      <c r="E190" s="77"/>
      <c r="F190" s="756" t="s">
        <v>613</v>
      </c>
      <c r="G190" s="756"/>
      <c r="H190" s="486"/>
      <c r="I190" s="486"/>
      <c r="J190" s="486"/>
      <c r="K190" s="486"/>
      <c r="L190" s="486"/>
      <c r="M190" s="486"/>
      <c r="N190" s="486"/>
      <c r="O190" s="486"/>
      <c r="P190" s="486"/>
      <c r="Q190" s="492"/>
      <c r="R190" s="492"/>
      <c r="S190" s="492"/>
      <c r="T190" s="60"/>
    </row>
    <row r="191" spans="2:20" ht="20.100000000000001" customHeight="1" x14ac:dyDescent="0.3">
      <c r="B191" s="84"/>
      <c r="C191" s="756" t="s">
        <v>617</v>
      </c>
      <c r="D191" s="756"/>
      <c r="E191" s="77"/>
      <c r="F191" s="756" t="s">
        <v>614</v>
      </c>
      <c r="G191" s="756"/>
      <c r="H191" s="486"/>
      <c r="I191" s="486"/>
      <c r="J191" s="486"/>
      <c r="K191" s="486"/>
      <c r="L191" s="486"/>
      <c r="M191" s="486"/>
      <c r="N191" s="486"/>
      <c r="O191" s="486"/>
      <c r="P191" s="486"/>
      <c r="Q191" s="493"/>
      <c r="R191" s="493"/>
      <c r="S191" s="493"/>
      <c r="T191" s="60"/>
    </row>
    <row r="192" spans="2:20" ht="20.100000000000001" customHeight="1" x14ac:dyDescent="0.3">
      <c r="B192" s="84"/>
      <c r="C192" s="756" t="s">
        <v>618</v>
      </c>
      <c r="D192" s="756"/>
      <c r="E192" s="77"/>
      <c r="F192" s="756" t="s">
        <v>615</v>
      </c>
      <c r="G192" s="756"/>
      <c r="H192" s="486"/>
      <c r="I192" s="486"/>
      <c r="J192" s="486"/>
      <c r="K192" s="486"/>
      <c r="L192" s="486"/>
      <c r="M192" s="486"/>
      <c r="N192" s="486"/>
      <c r="O192" s="486"/>
      <c r="P192" s="486"/>
      <c r="Q192" s="492"/>
      <c r="R192" s="492"/>
      <c r="S192" s="492"/>
      <c r="T192" s="60"/>
    </row>
    <row r="193" spans="2:20" ht="20.100000000000001" customHeight="1" x14ac:dyDescent="0.3">
      <c r="B193" s="84"/>
      <c r="C193" s="756" t="s">
        <v>619</v>
      </c>
      <c r="D193" s="756"/>
      <c r="E193" s="77"/>
      <c r="F193" s="121"/>
      <c r="G193" s="121"/>
      <c r="H193" s="486"/>
      <c r="I193" s="486"/>
      <c r="J193" s="486"/>
      <c r="K193" s="486"/>
      <c r="L193" s="486"/>
      <c r="M193" s="486"/>
      <c r="N193" s="486"/>
      <c r="O193" s="486"/>
      <c r="P193" s="486"/>
      <c r="Q193" s="493"/>
      <c r="R193" s="493"/>
      <c r="S193" s="493"/>
      <c r="T193" s="60"/>
    </row>
    <row r="194" spans="2:20" ht="20.100000000000001" customHeight="1" x14ac:dyDescent="0.3">
      <c r="B194" s="84"/>
      <c r="C194" s="756" t="s">
        <v>620</v>
      </c>
      <c r="D194" s="756"/>
      <c r="E194" s="77"/>
      <c r="F194" s="121"/>
      <c r="G194" s="121"/>
      <c r="H194" s="486"/>
      <c r="I194" s="486"/>
      <c r="J194" s="486"/>
      <c r="K194" s="486"/>
      <c r="L194" s="486"/>
      <c r="M194" s="486"/>
      <c r="N194" s="486"/>
      <c r="O194" s="486"/>
      <c r="P194" s="486"/>
      <c r="Q194" s="493"/>
      <c r="R194" s="493"/>
      <c r="S194" s="493"/>
      <c r="T194" s="60"/>
    </row>
    <row r="195" spans="2:20" ht="20.100000000000001" customHeight="1" x14ac:dyDescent="0.3">
      <c r="B195" s="152"/>
      <c r="C195" s="152"/>
      <c r="D195" s="152"/>
      <c r="E195" s="84"/>
      <c r="F195" s="152"/>
      <c r="G195" s="152"/>
      <c r="H195" s="152"/>
      <c r="I195" s="152"/>
      <c r="J195" s="152"/>
      <c r="K195" s="152"/>
      <c r="L195" s="152"/>
      <c r="M195" s="152"/>
      <c r="N195" s="152"/>
      <c r="O195" s="152"/>
      <c r="P195" s="152"/>
      <c r="Q195" s="152"/>
      <c r="R195" s="152"/>
      <c r="S195" s="152"/>
      <c r="T195" s="494"/>
    </row>
    <row r="196" spans="2:20" ht="20.100000000000001" customHeight="1" x14ac:dyDescent="0.3">
      <c r="B196" s="152"/>
      <c r="C196" s="762" t="s">
        <v>867</v>
      </c>
      <c r="D196" s="762"/>
      <c r="E196" s="762"/>
      <c r="F196" s="762"/>
      <c r="G196" s="762"/>
      <c r="H196" s="762"/>
      <c r="I196" s="762"/>
      <c r="J196" s="762"/>
      <c r="K196" s="762"/>
      <c r="L196" s="762"/>
      <c r="M196" s="762"/>
      <c r="N196" s="762"/>
      <c r="O196" s="762"/>
      <c r="P196" s="762"/>
      <c r="Q196" s="762"/>
      <c r="R196" s="762"/>
      <c r="S196" s="495"/>
      <c r="T196" s="414"/>
    </row>
    <row r="197" spans="2:20" ht="20.100000000000001" customHeight="1" x14ac:dyDescent="0.3">
      <c r="B197" s="152"/>
      <c r="C197" s="762"/>
      <c r="D197" s="762"/>
      <c r="E197" s="762"/>
      <c r="F197" s="762"/>
      <c r="G197" s="762"/>
      <c r="H197" s="762"/>
      <c r="I197" s="762"/>
      <c r="J197" s="762"/>
      <c r="K197" s="762"/>
      <c r="L197" s="762"/>
      <c r="M197" s="762"/>
      <c r="N197" s="762"/>
      <c r="O197" s="762"/>
      <c r="P197" s="762"/>
      <c r="Q197" s="762"/>
      <c r="R197" s="762"/>
      <c r="S197" s="495"/>
      <c r="T197" s="414"/>
    </row>
    <row r="198" spans="2:20" ht="20.100000000000001" customHeight="1" x14ac:dyDescent="0.3">
      <c r="B198" s="52"/>
      <c r="C198" s="52"/>
      <c r="D198" s="52"/>
      <c r="E198" s="52"/>
      <c r="F198" s="52"/>
      <c r="G198" s="52"/>
      <c r="H198" s="52"/>
      <c r="I198" s="52"/>
      <c r="J198" s="52"/>
      <c r="K198" s="52"/>
      <c r="L198" s="52"/>
      <c r="M198" s="52"/>
      <c r="N198" s="52"/>
      <c r="O198" s="52"/>
      <c r="P198" s="52"/>
      <c r="Q198" s="52"/>
      <c r="R198" s="52"/>
      <c r="S198" s="52"/>
      <c r="T198" s="40"/>
    </row>
    <row r="199" spans="2:20" ht="20.100000000000001" customHeight="1" x14ac:dyDescent="0.3">
      <c r="B199" s="52"/>
      <c r="C199" s="115" t="s">
        <v>868</v>
      </c>
      <c r="D199" s="115"/>
      <c r="E199" s="115"/>
      <c r="F199" s="115"/>
      <c r="G199" s="115"/>
      <c r="H199" s="115"/>
      <c r="I199" s="115"/>
      <c r="J199" s="115"/>
      <c r="K199" s="115"/>
      <c r="L199" s="115"/>
      <c r="M199" s="115"/>
      <c r="N199" s="115"/>
      <c r="O199" s="115"/>
      <c r="P199" s="115"/>
      <c r="Q199" s="115"/>
      <c r="R199" s="115"/>
      <c r="S199" s="115"/>
      <c r="T199" s="307"/>
    </row>
    <row r="200" spans="2:20" ht="20.100000000000001" customHeight="1" x14ac:dyDescent="0.3">
      <c r="B200" s="84"/>
      <c r="C200" s="754" t="s">
        <v>739</v>
      </c>
      <c r="D200" s="754"/>
      <c r="E200" s="754"/>
      <c r="F200" s="754"/>
      <c r="G200" s="754"/>
      <c r="H200" s="754"/>
      <c r="I200" s="754"/>
      <c r="J200" s="754"/>
      <c r="K200" s="754"/>
      <c r="L200" s="754"/>
      <c r="M200" s="754"/>
      <c r="N200" s="754"/>
      <c r="O200" s="754"/>
      <c r="P200" s="481"/>
      <c r="Q200" s="481"/>
      <c r="R200" s="481"/>
      <c r="S200" s="481"/>
      <c r="T200" s="482"/>
    </row>
    <row r="201" spans="2:20" ht="20.100000000000001" customHeight="1" x14ac:dyDescent="0.3">
      <c r="B201" s="84"/>
      <c r="C201" s="754" t="s">
        <v>334</v>
      </c>
      <c r="D201" s="754"/>
      <c r="E201" s="754"/>
      <c r="F201" s="754"/>
      <c r="G201" s="754"/>
      <c r="H201" s="754"/>
      <c r="I201" s="754"/>
      <c r="J201" s="754"/>
      <c r="K201" s="754"/>
      <c r="L201" s="754"/>
      <c r="M201" s="754"/>
      <c r="N201" s="754"/>
      <c r="O201" s="754"/>
      <c r="P201" s="481"/>
      <c r="Q201" s="481"/>
      <c r="R201" s="481"/>
      <c r="S201" s="481"/>
      <c r="T201" s="482"/>
    </row>
    <row r="202" spans="2:20" ht="20.100000000000001" customHeight="1" x14ac:dyDescent="0.3">
      <c r="B202" s="84"/>
      <c r="C202" s="754" t="s">
        <v>583</v>
      </c>
      <c r="D202" s="754"/>
      <c r="E202" s="754"/>
      <c r="F202" s="754"/>
      <c r="G202" s="754"/>
      <c r="H202" s="754"/>
      <c r="I202" s="754"/>
      <c r="J202" s="754"/>
      <c r="K202" s="754"/>
      <c r="L202" s="754"/>
      <c r="M202" s="754"/>
      <c r="N202" s="496"/>
      <c r="O202" s="496"/>
      <c r="P202" s="481"/>
      <c r="Q202" s="481"/>
      <c r="R202" s="481"/>
      <c r="S202" s="481"/>
      <c r="T202" s="482"/>
    </row>
    <row r="203" spans="2:20" ht="20.100000000000001" customHeight="1" x14ac:dyDescent="0.3">
      <c r="B203" s="84"/>
      <c r="C203" s="754" t="s">
        <v>443</v>
      </c>
      <c r="D203" s="754"/>
      <c r="E203" s="754"/>
      <c r="F203" s="754"/>
      <c r="G203" s="754"/>
      <c r="H203" s="754"/>
      <c r="I203" s="754"/>
      <c r="J203" s="754"/>
      <c r="K203" s="496"/>
      <c r="L203" s="496"/>
      <c r="M203" s="496"/>
      <c r="N203" s="496"/>
      <c r="O203" s="496"/>
      <c r="P203" s="481"/>
      <c r="Q203" s="481"/>
      <c r="R203" s="481"/>
      <c r="S203" s="481"/>
      <c r="T203" s="482"/>
    </row>
    <row r="204" spans="2:20" ht="20.100000000000001" customHeight="1" x14ac:dyDescent="0.3">
      <c r="B204" s="84"/>
      <c r="C204" s="754" t="s">
        <v>444</v>
      </c>
      <c r="D204" s="754"/>
      <c r="E204" s="754"/>
      <c r="F204" s="754"/>
      <c r="G204" s="754"/>
      <c r="H204" s="754"/>
      <c r="I204" s="754"/>
      <c r="J204" s="754"/>
      <c r="K204" s="754"/>
      <c r="L204" s="754"/>
      <c r="M204" s="496"/>
      <c r="N204" s="496"/>
      <c r="O204" s="496"/>
      <c r="P204" s="481"/>
      <c r="Q204" s="481"/>
      <c r="R204" s="481"/>
      <c r="S204" s="481"/>
      <c r="T204" s="482"/>
    </row>
    <row r="205" spans="2:20" ht="20.100000000000001" customHeight="1" x14ac:dyDescent="0.3">
      <c r="B205" s="497"/>
      <c r="C205" s="497"/>
      <c r="D205" s="497"/>
      <c r="E205" s="497"/>
      <c r="F205" s="497"/>
      <c r="G205" s="497"/>
      <c r="H205" s="497"/>
      <c r="I205" s="497"/>
      <c r="J205" s="497"/>
      <c r="K205" s="497"/>
      <c r="L205" s="497"/>
      <c r="M205" s="497"/>
      <c r="N205" s="497"/>
      <c r="O205" s="497"/>
      <c r="P205" s="497"/>
      <c r="Q205" s="497"/>
      <c r="R205" s="497"/>
      <c r="S205" s="497"/>
      <c r="T205" s="498"/>
    </row>
    <row r="206" spans="2:20" ht="20.100000000000001" customHeight="1" x14ac:dyDescent="0.3">
      <c r="B206" s="84"/>
      <c r="C206" s="762" t="s">
        <v>869</v>
      </c>
      <c r="D206" s="762"/>
      <c r="E206" s="762"/>
      <c r="F206" s="762"/>
      <c r="G206" s="762"/>
      <c r="H206" s="762"/>
      <c r="I206" s="762"/>
      <c r="J206" s="762"/>
      <c r="K206" s="762"/>
      <c r="L206" s="762"/>
      <c r="M206" s="762"/>
      <c r="N206" s="762"/>
      <c r="O206" s="762"/>
      <c r="P206" s="762"/>
      <c r="Q206" s="762"/>
      <c r="R206" s="762"/>
      <c r="S206" s="499"/>
      <c r="T206" s="46"/>
    </row>
    <row r="207" spans="2:20" ht="20.100000000000001" customHeight="1" x14ac:dyDescent="0.3">
      <c r="B207" s="84"/>
      <c r="C207" s="762"/>
      <c r="D207" s="762"/>
      <c r="E207" s="762"/>
      <c r="F207" s="762"/>
      <c r="G207" s="762"/>
      <c r="H207" s="762"/>
      <c r="I207" s="762"/>
      <c r="J207" s="762"/>
      <c r="K207" s="762"/>
      <c r="L207" s="762"/>
      <c r="M207" s="762"/>
      <c r="N207" s="762"/>
      <c r="O207" s="762"/>
      <c r="P207" s="762"/>
      <c r="Q207" s="762"/>
      <c r="R207" s="762"/>
      <c r="S207" s="499"/>
      <c r="T207" s="46"/>
    </row>
    <row r="208" spans="2:20" ht="20.100000000000001" customHeight="1" x14ac:dyDescent="0.3">
      <c r="B208" s="84"/>
      <c r="C208" s="762"/>
      <c r="D208" s="762"/>
      <c r="E208" s="762"/>
      <c r="F208" s="762"/>
      <c r="G208" s="762"/>
      <c r="H208" s="762"/>
      <c r="I208" s="762"/>
      <c r="J208" s="762"/>
      <c r="K208" s="762"/>
      <c r="L208" s="762"/>
      <c r="M208" s="762"/>
      <c r="N208" s="762"/>
      <c r="O208" s="762"/>
      <c r="P208" s="762"/>
      <c r="Q208" s="762"/>
      <c r="R208" s="762"/>
      <c r="S208" s="499"/>
      <c r="T208" s="46"/>
    </row>
    <row r="209" spans="2:20" ht="20.100000000000001" customHeight="1" x14ac:dyDescent="0.3">
      <c r="B209" s="84"/>
      <c r="C209" s="762"/>
      <c r="D209" s="762"/>
      <c r="E209" s="762"/>
      <c r="F209" s="762"/>
      <c r="G209" s="762"/>
      <c r="H209" s="762"/>
      <c r="I209" s="762"/>
      <c r="J209" s="762"/>
      <c r="K209" s="762"/>
      <c r="L209" s="762"/>
      <c r="M209" s="762"/>
      <c r="N209" s="762"/>
      <c r="O209" s="762"/>
      <c r="P209" s="762"/>
      <c r="Q209" s="762"/>
      <c r="R209" s="762"/>
      <c r="S209" s="499"/>
      <c r="T209" s="46"/>
    </row>
    <row r="210" spans="2:20" ht="20.100000000000001" customHeight="1" x14ac:dyDescent="0.3">
      <c r="B210" s="84"/>
      <c r="C210" s="495"/>
      <c r="D210" s="499"/>
      <c r="E210" s="499"/>
      <c r="F210" s="499"/>
      <c r="G210" s="499"/>
      <c r="H210" s="499"/>
      <c r="I210" s="499"/>
      <c r="J210" s="499"/>
      <c r="K210" s="499"/>
      <c r="L210" s="499"/>
      <c r="M210" s="499"/>
      <c r="N210" s="499"/>
      <c r="O210" s="499"/>
      <c r="P210" s="499"/>
      <c r="Q210" s="499"/>
      <c r="R210" s="499"/>
      <c r="S210" s="499"/>
      <c r="T210" s="46"/>
    </row>
    <row r="211" spans="2:20" ht="20.100000000000001" customHeight="1" x14ac:dyDescent="0.3">
      <c r="B211" s="100"/>
      <c r="C211" s="100"/>
      <c r="D211" s="100"/>
      <c r="E211" s="100"/>
      <c r="F211" s="100"/>
      <c r="G211" s="100"/>
      <c r="H211" s="100"/>
      <c r="I211" s="100"/>
      <c r="J211" s="100"/>
      <c r="K211" s="100"/>
      <c r="L211" s="100"/>
      <c r="M211" s="100"/>
      <c r="N211" s="100"/>
      <c r="O211" s="100"/>
      <c r="P211" s="100"/>
      <c r="Q211" s="100"/>
      <c r="R211" s="100"/>
      <c r="S211" s="100"/>
      <c r="T211" s="100"/>
    </row>
    <row r="212" spans="2:20" ht="20.100000000000001" customHeight="1" x14ac:dyDescent="0.3">
      <c r="B212" s="86"/>
      <c r="C212" s="86"/>
      <c r="D212" s="86"/>
      <c r="E212" s="86"/>
      <c r="F212" s="86"/>
      <c r="G212" s="86"/>
      <c r="H212" s="86"/>
      <c r="I212" s="86"/>
      <c r="J212" s="86"/>
      <c r="K212" s="86"/>
      <c r="L212" s="86"/>
      <c r="M212" s="86"/>
      <c r="N212" s="86"/>
      <c r="O212" s="86"/>
      <c r="P212" s="86"/>
      <c r="Q212" s="86"/>
      <c r="R212" s="86"/>
      <c r="S212" s="86"/>
      <c r="T212" s="100"/>
    </row>
    <row r="213" spans="2:20" ht="20.100000000000001" customHeight="1" x14ac:dyDescent="0.3">
      <c r="B213" s="471"/>
      <c r="C213" s="123" t="s">
        <v>365</v>
      </c>
      <c r="D213" s="471"/>
      <c r="E213" s="471"/>
      <c r="F213" s="471"/>
      <c r="G213" s="471"/>
      <c r="H213" s="471"/>
      <c r="I213" s="471"/>
      <c r="J213" s="471"/>
      <c r="K213" s="471"/>
      <c r="L213" s="471"/>
      <c r="M213" s="471"/>
      <c r="N213" s="471"/>
      <c r="O213" s="471"/>
      <c r="P213" s="471"/>
      <c r="Q213" s="471"/>
      <c r="R213" s="471"/>
      <c r="S213" s="471"/>
      <c r="T213" s="472"/>
    </row>
    <row r="214" spans="2:20" ht="20.100000000000001" customHeight="1" x14ac:dyDescent="0.3">
      <c r="B214" s="86"/>
      <c r="C214" s="86"/>
      <c r="D214" s="86"/>
      <c r="E214" s="86"/>
      <c r="F214" s="86"/>
      <c r="G214" s="86"/>
      <c r="H214" s="86"/>
      <c r="I214" s="86"/>
      <c r="J214" s="86"/>
      <c r="K214" s="86"/>
      <c r="L214" s="86"/>
      <c r="M214" s="86"/>
      <c r="N214" s="86"/>
      <c r="O214" s="86"/>
      <c r="P214" s="86"/>
      <c r="Q214" s="86"/>
      <c r="R214" s="86"/>
      <c r="S214" s="86"/>
      <c r="T214" s="100"/>
    </row>
    <row r="215" spans="2:20" ht="20.100000000000001" customHeight="1" x14ac:dyDescent="0.3">
      <c r="B215" s="84"/>
      <c r="C215" s="115" t="s">
        <v>332</v>
      </c>
      <c r="D215" s="115"/>
      <c r="E215" s="115"/>
      <c r="F215" s="115"/>
      <c r="G215" s="115"/>
      <c r="H215" s="115"/>
      <c r="I215" s="115"/>
      <c r="J215" s="115"/>
      <c r="K215" s="115"/>
      <c r="L215" s="115"/>
      <c r="M215" s="115"/>
      <c r="N215" s="115"/>
      <c r="O215" s="115"/>
      <c r="P215" s="115"/>
      <c r="Q215" s="115"/>
      <c r="R215" s="115"/>
      <c r="S215" s="115"/>
      <c r="T215" s="307"/>
    </row>
    <row r="216" spans="2:20" ht="20.100000000000001" customHeight="1" x14ac:dyDescent="0.3">
      <c r="B216" s="84"/>
      <c r="C216" s="756" t="s">
        <v>621</v>
      </c>
      <c r="D216" s="756"/>
      <c r="E216" s="492"/>
      <c r="F216" s="486"/>
      <c r="G216" s="486"/>
      <c r="H216" s="486"/>
      <c r="I216" s="486"/>
      <c r="J216" s="486"/>
      <c r="K216" s="486"/>
      <c r="L216" s="486"/>
      <c r="M216" s="486"/>
      <c r="N216" s="486"/>
      <c r="O216" s="486"/>
      <c r="P216" s="486"/>
      <c r="Q216" s="486"/>
      <c r="R216" s="486"/>
      <c r="S216" s="486"/>
      <c r="T216" s="60"/>
    </row>
    <row r="217" spans="2:20" ht="20.100000000000001" customHeight="1" x14ac:dyDescent="0.3">
      <c r="B217" s="84"/>
      <c r="C217" s="756" t="s">
        <v>613</v>
      </c>
      <c r="D217" s="756"/>
      <c r="E217" s="486"/>
      <c r="F217" s="486"/>
      <c r="G217" s="486"/>
      <c r="H217" s="486"/>
      <c r="I217" s="486"/>
      <c r="J217" s="486"/>
      <c r="K217" s="486"/>
      <c r="L217" s="486"/>
      <c r="M217" s="486"/>
      <c r="N217" s="486"/>
      <c r="O217" s="486"/>
      <c r="P217" s="486"/>
      <c r="Q217" s="486"/>
      <c r="R217" s="486"/>
      <c r="S217" s="486"/>
      <c r="T217" s="60"/>
    </row>
    <row r="218" spans="2:20" ht="20.100000000000001" customHeight="1" x14ac:dyDescent="0.3">
      <c r="B218" s="84"/>
      <c r="C218" s="756" t="s">
        <v>614</v>
      </c>
      <c r="D218" s="756"/>
      <c r="E218" s="486"/>
      <c r="F218" s="486"/>
      <c r="G218" s="486"/>
      <c r="H218" s="486"/>
      <c r="I218" s="486"/>
      <c r="J218" s="486"/>
      <c r="K218" s="486"/>
      <c r="L218" s="486"/>
      <c r="M218" s="486"/>
      <c r="N218" s="486"/>
      <c r="O218" s="486"/>
      <c r="P218" s="486"/>
      <c r="Q218" s="486"/>
      <c r="R218" s="486"/>
      <c r="S218" s="486"/>
      <c r="T218" s="60"/>
    </row>
    <row r="219" spans="2:20" ht="20.100000000000001" customHeight="1" x14ac:dyDescent="0.3">
      <c r="B219" s="474"/>
      <c r="C219" s="474"/>
      <c r="D219" s="474"/>
      <c r="E219" s="474"/>
      <c r="F219" s="474"/>
      <c r="G219" s="474"/>
      <c r="H219" s="474"/>
      <c r="I219" s="474"/>
      <c r="J219" s="474"/>
      <c r="K219" s="474"/>
      <c r="L219" s="474"/>
      <c r="M219" s="474"/>
      <c r="N219" s="474"/>
      <c r="O219" s="474"/>
      <c r="P219" s="474"/>
      <c r="Q219" s="474"/>
      <c r="R219" s="474"/>
      <c r="S219" s="474"/>
      <c r="T219" s="475"/>
    </row>
    <row r="220" spans="2:20" ht="20.100000000000001" customHeight="1" x14ac:dyDescent="0.3">
      <c r="B220" s="84"/>
      <c r="C220" s="761" t="s">
        <v>870</v>
      </c>
      <c r="D220" s="761"/>
      <c r="E220" s="761"/>
      <c r="F220" s="761"/>
      <c r="G220" s="761"/>
      <c r="H220" s="761"/>
      <c r="I220" s="761"/>
      <c r="J220" s="761"/>
      <c r="K220" s="761"/>
      <c r="L220" s="761"/>
      <c r="M220" s="761"/>
      <c r="N220" s="761"/>
      <c r="O220" s="761"/>
      <c r="P220" s="761"/>
      <c r="Q220" s="761"/>
      <c r="R220" s="761"/>
      <c r="S220" s="218"/>
      <c r="T220" s="500"/>
    </row>
    <row r="221" spans="2:20" ht="20.100000000000001" customHeight="1" x14ac:dyDescent="0.3">
      <c r="B221" s="84"/>
      <c r="C221" s="761"/>
      <c r="D221" s="761"/>
      <c r="E221" s="761"/>
      <c r="F221" s="761"/>
      <c r="G221" s="761"/>
      <c r="H221" s="761"/>
      <c r="I221" s="761"/>
      <c r="J221" s="761"/>
      <c r="K221" s="761"/>
      <c r="L221" s="761"/>
      <c r="M221" s="761"/>
      <c r="N221" s="761"/>
      <c r="O221" s="761"/>
      <c r="P221" s="761"/>
      <c r="Q221" s="761"/>
      <c r="R221" s="761"/>
      <c r="S221" s="218"/>
      <c r="T221" s="500"/>
    </row>
    <row r="222" spans="2:20" ht="20.100000000000001" customHeight="1" x14ac:dyDescent="0.3">
      <c r="B222" s="84"/>
      <c r="C222" s="761"/>
      <c r="D222" s="761"/>
      <c r="E222" s="761"/>
      <c r="F222" s="761"/>
      <c r="G222" s="761"/>
      <c r="H222" s="761"/>
      <c r="I222" s="761"/>
      <c r="J222" s="761"/>
      <c r="K222" s="761"/>
      <c r="L222" s="761"/>
      <c r="M222" s="761"/>
      <c r="N222" s="761"/>
      <c r="O222" s="761"/>
      <c r="P222" s="761"/>
      <c r="Q222" s="761"/>
      <c r="R222" s="761"/>
      <c r="S222" s="218"/>
      <c r="T222" s="500"/>
    </row>
    <row r="223" spans="2:20" ht="20.100000000000001" customHeight="1" x14ac:dyDescent="0.3">
      <c r="B223" s="52"/>
      <c r="C223" s="52"/>
      <c r="D223" s="52"/>
      <c r="E223" s="52"/>
      <c r="F223" s="52"/>
      <c r="G223" s="52"/>
      <c r="H223" s="52"/>
      <c r="I223" s="52"/>
      <c r="J223" s="52"/>
      <c r="K223" s="52"/>
      <c r="L223" s="52"/>
      <c r="M223" s="52"/>
      <c r="N223" s="52"/>
      <c r="O223" s="52"/>
      <c r="P223" s="52"/>
      <c r="Q223" s="52"/>
      <c r="R223" s="52"/>
      <c r="S223" s="52"/>
      <c r="T223" s="40"/>
    </row>
    <row r="224" spans="2:20" ht="20.100000000000001" customHeight="1" x14ac:dyDescent="0.3">
      <c r="B224" s="84"/>
      <c r="C224" s="115" t="s">
        <v>354</v>
      </c>
      <c r="D224" s="115"/>
      <c r="E224" s="115"/>
      <c r="F224" s="115"/>
      <c r="G224" s="115"/>
      <c r="H224" s="115"/>
      <c r="I224" s="115"/>
      <c r="J224" s="115"/>
      <c r="K224" s="115"/>
      <c r="L224" s="115"/>
      <c r="M224" s="115"/>
      <c r="N224" s="115"/>
      <c r="O224" s="115"/>
      <c r="P224" s="115"/>
      <c r="Q224" s="115"/>
      <c r="R224" s="115"/>
      <c r="S224" s="115"/>
      <c r="T224" s="307"/>
    </row>
    <row r="225" spans="2:20" ht="20.100000000000001" customHeight="1" x14ac:dyDescent="0.3">
      <c r="B225" s="84"/>
      <c r="C225" s="754" t="s">
        <v>336</v>
      </c>
      <c r="D225" s="754"/>
      <c r="E225" s="754"/>
      <c r="F225" s="754"/>
      <c r="G225" s="754"/>
      <c r="H225" s="754"/>
      <c r="I225" s="754"/>
      <c r="J225" s="754"/>
      <c r="K225" s="754"/>
      <c r="L225" s="754"/>
      <c r="M225" s="754"/>
      <c r="N225" s="754"/>
      <c r="O225" s="496"/>
      <c r="P225" s="496"/>
      <c r="Q225" s="481"/>
      <c r="R225" s="481"/>
      <c r="S225" s="481"/>
      <c r="T225" s="482"/>
    </row>
    <row r="226" spans="2:20" ht="20.100000000000001" customHeight="1" x14ac:dyDescent="0.3">
      <c r="B226" s="84"/>
      <c r="C226" s="754" t="s">
        <v>448</v>
      </c>
      <c r="D226" s="754"/>
      <c r="E226" s="754"/>
      <c r="F226" s="754"/>
      <c r="G226" s="754"/>
      <c r="H226" s="754"/>
      <c r="I226" s="754"/>
      <c r="J226" s="754"/>
      <c r="K226" s="754"/>
      <c r="L226" s="754"/>
      <c r="M226" s="754"/>
      <c r="N226" s="754"/>
      <c r="O226" s="754"/>
      <c r="P226" s="754"/>
      <c r="Q226" s="481"/>
      <c r="R226" s="481"/>
      <c r="S226" s="481"/>
      <c r="T226" s="482"/>
    </row>
    <row r="227" spans="2:20" ht="20.100000000000001" customHeight="1" x14ac:dyDescent="0.3">
      <c r="B227" s="84"/>
      <c r="C227" s="757" t="s">
        <v>586</v>
      </c>
      <c r="D227" s="757"/>
      <c r="E227" s="757"/>
      <c r="F227" s="757"/>
      <c r="G227" s="757"/>
      <c r="H227" s="757"/>
      <c r="I227" s="757"/>
      <c r="J227" s="757"/>
      <c r="K227" s="757"/>
      <c r="L227" s="757"/>
      <c r="M227" s="757"/>
      <c r="N227" s="757"/>
      <c r="O227" s="757"/>
      <c r="P227" s="757"/>
      <c r="Q227" s="757"/>
      <c r="R227" s="757"/>
      <c r="S227" s="481"/>
      <c r="T227" s="482"/>
    </row>
    <row r="228" spans="2:20" ht="20.100000000000001" customHeight="1" x14ac:dyDescent="0.3">
      <c r="B228" s="84"/>
      <c r="C228" s="501"/>
      <c r="D228" s="501"/>
      <c r="E228" s="501"/>
      <c r="F228" s="501"/>
      <c r="G228" s="501"/>
      <c r="H228" s="501"/>
      <c r="I228" s="501"/>
      <c r="J228" s="501"/>
      <c r="K228" s="501"/>
      <c r="L228" s="501"/>
      <c r="M228" s="501"/>
      <c r="N228" s="501"/>
      <c r="O228" s="501"/>
      <c r="P228" s="501"/>
      <c r="Q228" s="501"/>
      <c r="R228" s="501"/>
      <c r="S228" s="501"/>
      <c r="T228" s="502"/>
    </row>
    <row r="229" spans="2:20" ht="20.100000000000001" customHeight="1" x14ac:dyDescent="0.3">
      <c r="B229" s="84"/>
      <c r="C229" s="758" t="s">
        <v>871</v>
      </c>
      <c r="D229" s="758"/>
      <c r="E229" s="758"/>
      <c r="F229" s="758"/>
      <c r="G229" s="758"/>
      <c r="H229" s="758"/>
      <c r="I229" s="758"/>
      <c r="J229" s="758"/>
      <c r="K229" s="758"/>
      <c r="L229" s="758"/>
      <c r="M229" s="758"/>
      <c r="N229" s="758"/>
      <c r="O229" s="758"/>
      <c r="P229" s="758"/>
      <c r="Q229" s="758"/>
      <c r="R229" s="758"/>
      <c r="S229" s="115"/>
      <c r="T229" s="307"/>
    </row>
    <row r="230" spans="2:20" ht="20.100000000000001" customHeight="1" x14ac:dyDescent="0.3">
      <c r="B230" s="84"/>
      <c r="C230" s="758"/>
      <c r="D230" s="758"/>
      <c r="E230" s="758"/>
      <c r="F230" s="758"/>
      <c r="G230" s="758"/>
      <c r="H230" s="758"/>
      <c r="I230" s="758"/>
      <c r="J230" s="758"/>
      <c r="K230" s="758"/>
      <c r="L230" s="758"/>
      <c r="M230" s="758"/>
      <c r="N230" s="758"/>
      <c r="O230" s="758"/>
      <c r="P230" s="758"/>
      <c r="Q230" s="758"/>
      <c r="R230" s="758"/>
      <c r="S230" s="115"/>
      <c r="T230" s="307"/>
    </row>
    <row r="231" spans="2:20" ht="20.100000000000001" customHeight="1" x14ac:dyDescent="0.3">
      <c r="B231" s="84"/>
      <c r="C231" s="758"/>
      <c r="D231" s="758"/>
      <c r="E231" s="758"/>
      <c r="F231" s="758"/>
      <c r="G231" s="758"/>
      <c r="H231" s="758"/>
      <c r="I231" s="758"/>
      <c r="J231" s="758"/>
      <c r="K231" s="758"/>
      <c r="L231" s="758"/>
      <c r="M231" s="758"/>
      <c r="N231" s="758"/>
      <c r="O231" s="758"/>
      <c r="P231" s="758"/>
      <c r="Q231" s="758"/>
      <c r="R231" s="758"/>
      <c r="S231" s="115"/>
      <c r="T231" s="307"/>
    </row>
    <row r="232" spans="2:20" ht="20.100000000000001" customHeight="1" x14ac:dyDescent="0.3">
      <c r="B232" s="84"/>
      <c r="C232" s="758"/>
      <c r="D232" s="758"/>
      <c r="E232" s="758"/>
      <c r="F232" s="758"/>
      <c r="G232" s="758"/>
      <c r="H232" s="758"/>
      <c r="I232" s="758"/>
      <c r="J232" s="758"/>
      <c r="K232" s="758"/>
      <c r="L232" s="758"/>
      <c r="M232" s="758"/>
      <c r="N232" s="758"/>
      <c r="O232" s="758"/>
      <c r="P232" s="758"/>
      <c r="Q232" s="758"/>
      <c r="R232" s="758"/>
      <c r="S232" s="115"/>
      <c r="T232" s="307"/>
    </row>
    <row r="233" spans="2:20" ht="20.100000000000001" customHeight="1" x14ac:dyDescent="0.3">
      <c r="B233" s="84"/>
      <c r="C233" s="758"/>
      <c r="D233" s="758"/>
      <c r="E233" s="758"/>
      <c r="F233" s="758"/>
      <c r="G233" s="758"/>
      <c r="H233" s="758"/>
      <c r="I233" s="758"/>
      <c r="J233" s="758"/>
      <c r="K233" s="758"/>
      <c r="L233" s="758"/>
      <c r="M233" s="758"/>
      <c r="N233" s="758"/>
      <c r="O233" s="758"/>
      <c r="P233" s="758"/>
      <c r="Q233" s="758"/>
      <c r="R233" s="758"/>
      <c r="S233" s="115"/>
      <c r="T233" s="307"/>
    </row>
    <row r="234" spans="2:20" ht="20.100000000000001" customHeight="1" x14ac:dyDescent="0.3">
      <c r="B234" s="84"/>
      <c r="C234" s="503"/>
      <c r="D234" s="503"/>
      <c r="E234" s="503"/>
      <c r="F234" s="503"/>
      <c r="G234" s="503"/>
      <c r="H234" s="503"/>
      <c r="I234" s="503"/>
      <c r="J234" s="503"/>
      <c r="K234" s="503"/>
      <c r="L234" s="503"/>
      <c r="M234" s="503"/>
      <c r="N234" s="503"/>
      <c r="O234" s="503"/>
      <c r="P234" s="503"/>
      <c r="Q234" s="503"/>
      <c r="R234" s="503"/>
      <c r="S234" s="115"/>
      <c r="T234" s="307"/>
    </row>
    <row r="235" spans="2:20" ht="20.100000000000001" customHeight="1" x14ac:dyDescent="0.3">
      <c r="B235" s="100"/>
      <c r="C235" s="100"/>
      <c r="D235" s="100"/>
      <c r="E235" s="100"/>
      <c r="F235" s="100"/>
      <c r="G235" s="100"/>
      <c r="H235" s="100"/>
      <c r="I235" s="100"/>
      <c r="J235" s="100"/>
      <c r="K235" s="100"/>
      <c r="L235" s="100"/>
      <c r="M235" s="100"/>
      <c r="N235" s="100"/>
      <c r="O235" s="100"/>
      <c r="P235" s="100"/>
      <c r="Q235" s="100"/>
      <c r="R235" s="100"/>
      <c r="S235" s="100"/>
      <c r="T235" s="100"/>
    </row>
    <row r="236" spans="2:20" ht="20.100000000000001" customHeight="1" x14ac:dyDescent="0.3">
      <c r="B236" s="86"/>
      <c r="C236" s="86"/>
      <c r="D236" s="86"/>
      <c r="E236" s="86"/>
      <c r="F236" s="86"/>
      <c r="G236" s="86"/>
      <c r="H236" s="86"/>
      <c r="I236" s="86"/>
      <c r="J236" s="86"/>
      <c r="K236" s="86"/>
      <c r="L236" s="86"/>
      <c r="M236" s="86"/>
      <c r="N236" s="86"/>
      <c r="O236" s="86"/>
      <c r="P236" s="86"/>
      <c r="Q236" s="86"/>
      <c r="R236" s="86"/>
      <c r="S236" s="86"/>
      <c r="T236" s="100"/>
    </row>
    <row r="237" spans="2:20" ht="20.100000000000001" customHeight="1" x14ac:dyDescent="0.3">
      <c r="B237" s="84"/>
      <c r="C237" s="123" t="s">
        <v>294</v>
      </c>
      <c r="D237" s="471"/>
      <c r="E237" s="471"/>
      <c r="F237" s="471"/>
      <c r="G237" s="471"/>
      <c r="H237" s="471"/>
      <c r="I237" s="471"/>
      <c r="J237" s="471"/>
      <c r="K237" s="471"/>
      <c r="L237" s="471"/>
      <c r="M237" s="471"/>
      <c r="N237" s="471"/>
      <c r="O237" s="471"/>
      <c r="P237" s="471"/>
      <c r="Q237" s="471"/>
      <c r="R237" s="471"/>
      <c r="S237" s="471"/>
      <c r="T237" s="472"/>
    </row>
    <row r="238" spans="2:20" ht="20.100000000000001" customHeight="1" x14ac:dyDescent="0.3">
      <c r="B238" s="152"/>
      <c r="C238" s="152"/>
      <c r="D238" s="152"/>
      <c r="E238" s="152"/>
      <c r="F238" s="152"/>
      <c r="G238" s="152"/>
      <c r="H238" s="152"/>
      <c r="I238" s="152"/>
      <c r="J238" s="152"/>
      <c r="K238" s="152"/>
      <c r="L238" s="152"/>
      <c r="M238" s="152"/>
      <c r="N238" s="152"/>
      <c r="O238" s="152"/>
      <c r="P238" s="152"/>
      <c r="Q238" s="152"/>
      <c r="R238" s="152"/>
      <c r="S238" s="152"/>
      <c r="T238" s="494"/>
    </row>
    <row r="239" spans="2:20" ht="20.100000000000001" customHeight="1" x14ac:dyDescent="0.3">
      <c r="B239" s="84"/>
      <c r="C239" s="115" t="s">
        <v>332</v>
      </c>
      <c r="D239" s="115"/>
      <c r="E239" s="115"/>
      <c r="F239" s="115"/>
      <c r="G239" s="115"/>
      <c r="H239" s="115"/>
      <c r="I239" s="115"/>
      <c r="J239" s="115"/>
      <c r="K239" s="115"/>
      <c r="L239" s="115"/>
      <c r="M239" s="115"/>
      <c r="N239" s="115"/>
      <c r="O239" s="115"/>
      <c r="P239" s="115"/>
      <c r="Q239" s="115"/>
      <c r="R239" s="115"/>
      <c r="S239" s="115"/>
      <c r="T239" s="307"/>
    </row>
    <row r="240" spans="2:20" ht="20.100000000000001" customHeight="1" x14ac:dyDescent="0.3">
      <c r="B240" s="84"/>
      <c r="C240" s="756" t="s">
        <v>651</v>
      </c>
      <c r="D240" s="756"/>
      <c r="E240" s="486"/>
      <c r="F240" s="486"/>
      <c r="G240" s="486"/>
      <c r="H240" s="486"/>
      <c r="I240" s="486"/>
      <c r="J240" s="486"/>
      <c r="K240" s="486"/>
      <c r="L240" s="486"/>
      <c r="M240" s="486"/>
      <c r="N240" s="486"/>
      <c r="O240" s="486"/>
      <c r="P240" s="486"/>
      <c r="Q240" s="486"/>
      <c r="R240" s="486"/>
      <c r="S240" s="486"/>
      <c r="T240" s="60"/>
    </row>
    <row r="241" spans="2:20" ht="20.100000000000001" customHeight="1" x14ac:dyDescent="0.3">
      <c r="B241" s="84"/>
      <c r="C241" s="504"/>
      <c r="D241" s="493"/>
      <c r="E241" s="486"/>
      <c r="F241" s="486"/>
      <c r="G241" s="486"/>
      <c r="H241" s="486"/>
      <c r="I241" s="486"/>
      <c r="J241" s="486"/>
      <c r="K241" s="486"/>
      <c r="L241" s="486"/>
      <c r="M241" s="486"/>
      <c r="N241" s="486"/>
      <c r="O241" s="486"/>
      <c r="P241" s="486"/>
      <c r="Q241" s="486"/>
      <c r="R241" s="486"/>
      <c r="S241" s="486"/>
      <c r="T241" s="60"/>
    </row>
    <row r="242" spans="2:20" ht="20.100000000000001" customHeight="1" x14ac:dyDescent="0.3">
      <c r="B242" s="84"/>
      <c r="C242" s="766" t="s">
        <v>872</v>
      </c>
      <c r="D242" s="766"/>
      <c r="E242" s="766"/>
      <c r="F242" s="766"/>
      <c r="G242" s="766"/>
      <c r="H242" s="766"/>
      <c r="I242" s="766"/>
      <c r="J242" s="766"/>
      <c r="K242" s="766"/>
      <c r="L242" s="766"/>
      <c r="M242" s="766"/>
      <c r="N242" s="766"/>
      <c r="O242" s="766"/>
      <c r="P242" s="766"/>
      <c r="Q242" s="766"/>
      <c r="R242" s="766"/>
      <c r="S242" s="505"/>
      <c r="T242" s="506"/>
    </row>
    <row r="243" spans="2:20" ht="20.100000000000001" customHeight="1" x14ac:dyDescent="0.3">
      <c r="B243" s="505"/>
      <c r="C243" s="766"/>
      <c r="D243" s="766"/>
      <c r="E243" s="766"/>
      <c r="F243" s="766"/>
      <c r="G243" s="766"/>
      <c r="H243" s="766"/>
      <c r="I243" s="766"/>
      <c r="J243" s="766"/>
      <c r="K243" s="766"/>
      <c r="L243" s="766"/>
      <c r="M243" s="766"/>
      <c r="N243" s="766"/>
      <c r="O243" s="766"/>
      <c r="P243" s="766"/>
      <c r="Q243" s="766"/>
      <c r="R243" s="766"/>
      <c r="S243" s="505"/>
      <c r="T243" s="506"/>
    </row>
    <row r="244" spans="2:20" ht="20.100000000000001" customHeight="1" x14ac:dyDescent="0.3">
      <c r="B244" s="505"/>
      <c r="C244" s="766"/>
      <c r="D244" s="766"/>
      <c r="E244" s="766"/>
      <c r="F244" s="766"/>
      <c r="G244" s="766"/>
      <c r="H244" s="766"/>
      <c r="I244" s="766"/>
      <c r="J244" s="766"/>
      <c r="K244" s="766"/>
      <c r="L244" s="766"/>
      <c r="M244" s="766"/>
      <c r="N244" s="766"/>
      <c r="O244" s="766"/>
      <c r="P244" s="766"/>
      <c r="Q244" s="766"/>
      <c r="R244" s="766"/>
      <c r="S244" s="505"/>
      <c r="T244" s="506"/>
    </row>
    <row r="245" spans="2:20" ht="20.100000000000001" customHeight="1" x14ac:dyDescent="0.3">
      <c r="B245" s="505"/>
      <c r="C245" s="505"/>
      <c r="D245" s="505"/>
      <c r="E245" s="505"/>
      <c r="F245" s="505"/>
      <c r="G245" s="505"/>
      <c r="H245" s="505"/>
      <c r="I245" s="505"/>
      <c r="J245" s="505"/>
      <c r="K245" s="505"/>
      <c r="L245" s="505"/>
      <c r="M245" s="505"/>
      <c r="N245" s="505"/>
      <c r="O245" s="505"/>
      <c r="P245" s="505"/>
      <c r="Q245" s="505"/>
      <c r="R245" s="505"/>
      <c r="S245" s="505"/>
      <c r="T245" s="506"/>
    </row>
    <row r="246" spans="2:20" ht="20.100000000000001" customHeight="1" x14ac:dyDescent="0.3">
      <c r="B246" s="84"/>
      <c r="C246" s="115" t="s">
        <v>354</v>
      </c>
      <c r="D246" s="115"/>
      <c r="E246" s="115"/>
      <c r="F246" s="115"/>
      <c r="G246" s="115"/>
      <c r="H246" s="115"/>
      <c r="I246" s="115"/>
      <c r="J246" s="115"/>
      <c r="K246" s="115"/>
      <c r="L246" s="115"/>
      <c r="M246" s="115"/>
      <c r="N246" s="115"/>
      <c r="O246" s="115"/>
      <c r="P246" s="115"/>
      <c r="Q246" s="115"/>
      <c r="R246" s="115"/>
      <c r="S246" s="115"/>
      <c r="T246" s="307"/>
    </row>
    <row r="247" spans="2:20" ht="20.100000000000001" customHeight="1" x14ac:dyDescent="0.3">
      <c r="B247" s="84"/>
      <c r="C247" s="507" t="s">
        <v>652</v>
      </c>
      <c r="D247" s="507"/>
      <c r="E247" s="507"/>
      <c r="F247" s="507"/>
      <c r="G247" s="507"/>
      <c r="H247" s="507"/>
      <c r="I247" s="507"/>
      <c r="J247" s="507"/>
      <c r="K247" s="507"/>
      <c r="L247" s="507"/>
      <c r="M247" s="507"/>
      <c r="N247" s="507"/>
      <c r="O247" s="481"/>
      <c r="P247" s="481"/>
      <c r="Q247" s="481"/>
      <c r="R247" s="481"/>
      <c r="S247" s="481"/>
      <c r="T247" s="482"/>
    </row>
    <row r="248" spans="2:20" ht="20.100000000000001" customHeight="1" x14ac:dyDescent="0.3">
      <c r="B248" s="84"/>
      <c r="C248" s="754" t="s">
        <v>366</v>
      </c>
      <c r="D248" s="754"/>
      <c r="E248" s="754"/>
      <c r="F248" s="754"/>
      <c r="G248" s="754"/>
      <c r="H248" s="754"/>
      <c r="I248" s="754"/>
      <c r="J248" s="754"/>
      <c r="K248" s="754"/>
      <c r="L248" s="754"/>
      <c r="M248" s="496"/>
      <c r="N248" s="496"/>
      <c r="O248" s="481"/>
      <c r="P248" s="481"/>
      <c r="Q248" s="481"/>
      <c r="R248" s="481"/>
      <c r="S248" s="481"/>
      <c r="T248" s="482"/>
    </row>
    <row r="249" spans="2:20" ht="20.100000000000001" customHeight="1" x14ac:dyDescent="0.3">
      <c r="B249" s="486"/>
      <c r="C249" s="764" t="s">
        <v>480</v>
      </c>
      <c r="D249" s="764"/>
      <c r="E249" s="764"/>
      <c r="F249" s="764"/>
      <c r="G249" s="764"/>
      <c r="H249" s="764"/>
      <c r="I249" s="764"/>
      <c r="J249" s="764"/>
      <c r="K249" s="764"/>
      <c r="L249" s="764"/>
      <c r="M249" s="764"/>
      <c r="N249" s="764"/>
      <c r="O249" s="764"/>
      <c r="P249" s="481"/>
      <c r="Q249" s="481"/>
      <c r="R249" s="481"/>
      <c r="S249" s="481"/>
      <c r="T249" s="482"/>
    </row>
    <row r="250" spans="2:20" ht="20.100000000000001" customHeight="1" x14ac:dyDescent="0.3">
      <c r="B250" s="84"/>
      <c r="C250" s="115"/>
      <c r="D250" s="115"/>
      <c r="E250" s="115"/>
      <c r="F250" s="115"/>
      <c r="G250" s="115"/>
      <c r="H250" s="115"/>
      <c r="I250" s="115"/>
      <c r="J250" s="115"/>
      <c r="K250" s="115"/>
      <c r="L250" s="115"/>
      <c r="M250" s="115"/>
      <c r="N250" s="115"/>
      <c r="O250" s="115"/>
      <c r="P250" s="115"/>
      <c r="Q250" s="115"/>
      <c r="R250" s="115"/>
      <c r="S250" s="115"/>
      <c r="T250" s="307"/>
    </row>
    <row r="251" spans="2:20" ht="20.100000000000001" customHeight="1" x14ac:dyDescent="0.3">
      <c r="B251" s="84"/>
      <c r="C251" s="758" t="s">
        <v>873</v>
      </c>
      <c r="D251" s="758"/>
      <c r="E251" s="758"/>
      <c r="F251" s="758"/>
      <c r="G251" s="758"/>
      <c r="H251" s="758"/>
      <c r="I251" s="758"/>
      <c r="J251" s="758"/>
      <c r="K251" s="758"/>
      <c r="L251" s="758"/>
      <c r="M251" s="758"/>
      <c r="N251" s="758"/>
      <c r="O251" s="758"/>
      <c r="P251" s="758"/>
      <c r="Q251" s="758"/>
      <c r="R251" s="115"/>
      <c r="S251" s="115"/>
      <c r="T251" s="307"/>
    </row>
    <row r="252" spans="2:20" ht="20.100000000000001" customHeight="1" x14ac:dyDescent="0.3">
      <c r="B252" s="84"/>
      <c r="C252" s="758"/>
      <c r="D252" s="758"/>
      <c r="E252" s="758"/>
      <c r="F252" s="758"/>
      <c r="G252" s="758"/>
      <c r="H252" s="758"/>
      <c r="I252" s="758"/>
      <c r="J252" s="758"/>
      <c r="K252" s="758"/>
      <c r="L252" s="758"/>
      <c r="M252" s="758"/>
      <c r="N252" s="758"/>
      <c r="O252" s="758"/>
      <c r="P252" s="758"/>
      <c r="Q252" s="758"/>
      <c r="R252" s="115"/>
      <c r="S252" s="115"/>
      <c r="T252" s="307"/>
    </row>
    <row r="253" spans="2:20" ht="20.100000000000001" customHeight="1" x14ac:dyDescent="0.3">
      <c r="B253" s="84"/>
      <c r="C253" s="52"/>
      <c r="D253" s="52"/>
      <c r="E253" s="52"/>
      <c r="F253" s="52"/>
      <c r="G253" s="52"/>
      <c r="H253" s="52"/>
      <c r="I253" s="52"/>
      <c r="J253" s="52"/>
      <c r="K253" s="52"/>
      <c r="L253" s="52"/>
      <c r="M253" s="52"/>
      <c r="N253" s="52"/>
      <c r="O253" s="52"/>
      <c r="P253" s="52"/>
      <c r="Q253" s="52"/>
      <c r="R253" s="52"/>
      <c r="S253" s="52"/>
      <c r="T253" s="40"/>
    </row>
    <row r="254" spans="2:20" ht="20.100000000000001" customHeight="1" x14ac:dyDescent="0.3">
      <c r="B254" s="84"/>
      <c r="C254" s="115" t="s">
        <v>367</v>
      </c>
      <c r="D254" s="115"/>
      <c r="E254" s="115"/>
      <c r="F254" s="115"/>
      <c r="G254" s="115"/>
      <c r="H254" s="115"/>
      <c r="I254" s="115"/>
      <c r="J254" s="115"/>
      <c r="K254" s="115"/>
      <c r="L254" s="115"/>
      <c r="M254" s="115"/>
      <c r="N254" s="115"/>
      <c r="O254" s="115"/>
      <c r="P254" s="115"/>
      <c r="Q254" s="115"/>
      <c r="R254" s="115"/>
      <c r="S254" s="115"/>
      <c r="T254" s="307"/>
    </row>
    <row r="255" spans="2:20" ht="20.100000000000001" customHeight="1" x14ac:dyDescent="0.3">
      <c r="B255" s="84"/>
      <c r="C255" s="595" t="s">
        <v>775</v>
      </c>
      <c r="D255" s="595"/>
      <c r="E255" s="595"/>
      <c r="F255" s="595"/>
      <c r="G255" s="595"/>
      <c r="H255" s="595"/>
      <c r="I255" s="595"/>
      <c r="J255" s="595"/>
      <c r="K255" s="595"/>
      <c r="L255" s="595"/>
      <c r="M255" s="595"/>
      <c r="N255" s="595"/>
      <c r="O255" s="595"/>
      <c r="P255" s="595"/>
      <c r="Q255" s="595"/>
      <c r="R255" s="52"/>
      <c r="S255" s="52"/>
      <c r="T255" s="40"/>
    </row>
    <row r="256" spans="2:20" ht="20.100000000000001" customHeight="1" x14ac:dyDescent="0.3">
      <c r="B256" s="84"/>
      <c r="C256" s="595"/>
      <c r="D256" s="595"/>
      <c r="E256" s="595"/>
      <c r="F256" s="595"/>
      <c r="G256" s="595"/>
      <c r="H256" s="595"/>
      <c r="I256" s="595"/>
      <c r="J256" s="595"/>
      <c r="K256" s="595"/>
      <c r="L256" s="595"/>
      <c r="M256" s="595"/>
      <c r="N256" s="595"/>
      <c r="O256" s="595"/>
      <c r="P256" s="595"/>
      <c r="Q256" s="595"/>
      <c r="R256" s="52"/>
      <c r="S256" s="52"/>
      <c r="T256" s="40"/>
    </row>
    <row r="257" spans="2:20" ht="20.100000000000001" customHeight="1" x14ac:dyDescent="0.3">
      <c r="B257" s="84"/>
      <c r="C257" s="508" t="s">
        <v>539</v>
      </c>
      <c r="D257" s="52" t="s">
        <v>567</v>
      </c>
      <c r="E257" s="52"/>
      <c r="F257" s="52"/>
      <c r="G257" s="52"/>
      <c r="H257" s="52"/>
      <c r="I257" s="52"/>
      <c r="J257" s="52"/>
      <c r="K257" s="52"/>
      <c r="L257" s="52"/>
      <c r="M257" s="52"/>
      <c r="N257" s="52"/>
      <c r="O257" s="52"/>
      <c r="P257" s="52"/>
      <c r="Q257" s="52"/>
      <c r="R257" s="52"/>
      <c r="S257" s="52"/>
      <c r="T257" s="40"/>
    </row>
    <row r="258" spans="2:20" ht="15" customHeight="1" x14ac:dyDescent="0.3">
      <c r="B258" s="84"/>
      <c r="C258" s="508" t="s">
        <v>539</v>
      </c>
      <c r="D258" s="52" t="s">
        <v>568</v>
      </c>
      <c r="E258" s="52"/>
      <c r="F258" s="52"/>
      <c r="G258" s="52"/>
      <c r="H258" s="52"/>
      <c r="I258" s="52"/>
      <c r="J258" s="52"/>
      <c r="K258" s="52"/>
      <c r="L258" s="52"/>
      <c r="M258" s="52"/>
      <c r="N258" s="52"/>
      <c r="O258" s="52"/>
      <c r="P258" s="52"/>
      <c r="Q258" s="52"/>
      <c r="R258" s="52"/>
      <c r="S258" s="52"/>
      <c r="T258" s="40"/>
    </row>
    <row r="259" spans="2:20" ht="15" customHeight="1" x14ac:dyDescent="0.3">
      <c r="B259" s="84"/>
      <c r="C259" s="508" t="s">
        <v>539</v>
      </c>
      <c r="D259" s="52" t="s">
        <v>569</v>
      </c>
      <c r="E259" s="52"/>
      <c r="F259" s="52"/>
      <c r="G259" s="52"/>
      <c r="H259" s="52"/>
      <c r="I259" s="52"/>
      <c r="J259" s="52"/>
      <c r="K259" s="52"/>
      <c r="L259" s="52"/>
      <c r="M259" s="52"/>
      <c r="N259" s="52"/>
      <c r="O259" s="52"/>
      <c r="P259" s="52"/>
      <c r="Q259" s="52"/>
      <c r="R259" s="52"/>
      <c r="S259" s="52"/>
      <c r="T259" s="40"/>
    </row>
    <row r="260" spans="2:20" ht="15" customHeight="1" x14ac:dyDescent="0.3">
      <c r="B260" s="84"/>
      <c r="C260" s="508" t="s">
        <v>539</v>
      </c>
      <c r="D260" s="52" t="s">
        <v>570</v>
      </c>
      <c r="E260" s="52"/>
      <c r="F260" s="52"/>
      <c r="G260" s="52"/>
      <c r="H260" s="52"/>
      <c r="I260" s="52"/>
      <c r="J260" s="52"/>
      <c r="K260" s="52"/>
      <c r="L260" s="52"/>
      <c r="M260" s="52"/>
      <c r="N260" s="52"/>
      <c r="O260" s="52"/>
      <c r="P260" s="52"/>
      <c r="Q260" s="52"/>
      <c r="R260" s="52"/>
      <c r="S260" s="52"/>
      <c r="T260" s="40"/>
    </row>
    <row r="261" spans="2:20" ht="19.5" customHeight="1" x14ac:dyDescent="0.3">
      <c r="B261" s="84"/>
      <c r="C261" s="52"/>
      <c r="D261" s="52"/>
      <c r="E261" s="52"/>
      <c r="F261" s="52"/>
      <c r="G261" s="52"/>
      <c r="H261" s="52"/>
      <c r="I261" s="52"/>
      <c r="J261" s="52"/>
      <c r="K261" s="52"/>
      <c r="L261" s="52"/>
      <c r="M261" s="52"/>
      <c r="N261" s="52"/>
      <c r="O261" s="52"/>
      <c r="P261" s="52"/>
      <c r="Q261" s="52"/>
      <c r="R261" s="52"/>
      <c r="S261" s="52"/>
      <c r="T261" s="40"/>
    </row>
    <row r="262" spans="2:20" ht="20.100000000000001" customHeight="1" x14ac:dyDescent="0.3">
      <c r="B262" s="84"/>
      <c r="C262" s="115" t="s">
        <v>368</v>
      </c>
      <c r="D262" s="115"/>
      <c r="E262" s="115"/>
      <c r="F262" s="115"/>
      <c r="G262" s="115"/>
      <c r="H262" s="115"/>
      <c r="I262" s="115"/>
      <c r="J262" s="115"/>
      <c r="K262" s="115"/>
      <c r="L262" s="115"/>
      <c r="M262" s="115"/>
      <c r="N262" s="115"/>
      <c r="O262" s="115"/>
      <c r="P262" s="115"/>
      <c r="Q262" s="115"/>
      <c r="R262" s="115"/>
      <c r="S262" s="115"/>
      <c r="T262" s="307"/>
    </row>
    <row r="263" spans="2:20" ht="20.100000000000001" customHeight="1" x14ac:dyDescent="0.3">
      <c r="B263" s="84"/>
      <c r="C263" s="595" t="s">
        <v>776</v>
      </c>
      <c r="D263" s="595"/>
      <c r="E263" s="595"/>
      <c r="F263" s="595"/>
      <c r="G263" s="595"/>
      <c r="H263" s="595"/>
      <c r="I263" s="595"/>
      <c r="J263" s="595"/>
      <c r="K263" s="595"/>
      <c r="L263" s="595"/>
      <c r="M263" s="595"/>
      <c r="N263" s="86"/>
      <c r="O263" s="86"/>
      <c r="P263" s="86"/>
      <c r="Q263" s="86"/>
      <c r="R263" s="52"/>
      <c r="S263" s="52"/>
      <c r="T263" s="40"/>
    </row>
    <row r="264" spans="2:20" ht="15.75" customHeight="1" x14ac:dyDescent="0.3">
      <c r="B264" s="84"/>
      <c r="C264" s="595"/>
      <c r="D264" s="595"/>
      <c r="E264" s="595"/>
      <c r="F264" s="595"/>
      <c r="G264" s="595"/>
      <c r="H264" s="595"/>
      <c r="I264" s="595"/>
      <c r="J264" s="595"/>
      <c r="K264" s="595"/>
      <c r="L264" s="595"/>
      <c r="M264" s="595"/>
      <c r="N264" s="86"/>
      <c r="O264" s="86"/>
      <c r="P264" s="86"/>
      <c r="Q264" s="86"/>
      <c r="R264" s="52"/>
      <c r="S264" s="52"/>
      <c r="T264" s="40"/>
    </row>
    <row r="265" spans="2:20" ht="20.100000000000001" customHeight="1" x14ac:dyDescent="0.3">
      <c r="B265" s="84"/>
      <c r="C265" s="508" t="s">
        <v>539</v>
      </c>
      <c r="D265" s="52" t="s">
        <v>571</v>
      </c>
      <c r="E265" s="52"/>
      <c r="F265" s="52"/>
      <c r="G265" s="52"/>
      <c r="H265" s="52"/>
      <c r="I265" s="52"/>
      <c r="J265" s="52"/>
      <c r="K265" s="52"/>
      <c r="L265" s="52"/>
      <c r="M265" s="52"/>
      <c r="N265" s="52"/>
      <c r="O265" s="52"/>
      <c r="P265" s="52"/>
      <c r="Q265" s="52"/>
      <c r="R265" s="52"/>
      <c r="S265" s="52"/>
      <c r="T265" s="40"/>
    </row>
    <row r="266" spans="2:20" ht="15" customHeight="1" x14ac:dyDescent="0.3">
      <c r="B266" s="84"/>
      <c r="C266" s="508" t="s">
        <v>539</v>
      </c>
      <c r="D266" s="52" t="s">
        <v>572</v>
      </c>
      <c r="E266" s="52"/>
      <c r="F266" s="52"/>
      <c r="G266" s="52"/>
      <c r="H266" s="52"/>
      <c r="I266" s="52"/>
      <c r="J266" s="52"/>
      <c r="K266" s="52"/>
      <c r="L266" s="52"/>
      <c r="M266" s="52"/>
      <c r="N266" s="52"/>
      <c r="O266" s="52"/>
      <c r="P266" s="52"/>
      <c r="Q266" s="52"/>
      <c r="R266" s="52"/>
      <c r="S266" s="52"/>
      <c r="T266" s="40"/>
    </row>
    <row r="267" spans="2:20" ht="15" customHeight="1" x14ac:dyDescent="0.3">
      <c r="B267" s="84"/>
      <c r="C267" s="508" t="s">
        <v>539</v>
      </c>
      <c r="D267" s="52" t="s">
        <v>573</v>
      </c>
      <c r="E267" s="52"/>
      <c r="F267" s="52"/>
      <c r="G267" s="52"/>
      <c r="H267" s="52"/>
      <c r="I267" s="52"/>
      <c r="J267" s="52"/>
      <c r="K267" s="52"/>
      <c r="L267" s="52"/>
      <c r="M267" s="52"/>
      <c r="N267" s="52"/>
      <c r="O267" s="52"/>
      <c r="P267" s="52"/>
      <c r="Q267" s="52"/>
      <c r="R267" s="52"/>
      <c r="S267" s="52"/>
      <c r="T267" s="40"/>
    </row>
    <row r="268" spans="2:20" ht="15" customHeight="1" x14ac:dyDescent="0.3">
      <c r="B268" s="84"/>
      <c r="C268" s="508" t="s">
        <v>539</v>
      </c>
      <c r="D268" s="52" t="s">
        <v>574</v>
      </c>
      <c r="E268" s="52"/>
      <c r="F268" s="52"/>
      <c r="G268" s="52"/>
      <c r="H268" s="52"/>
      <c r="I268" s="52"/>
      <c r="J268" s="52"/>
      <c r="K268" s="52"/>
      <c r="L268" s="52"/>
      <c r="M268" s="52"/>
      <c r="N268" s="52"/>
      <c r="O268" s="52"/>
      <c r="P268" s="52"/>
      <c r="Q268" s="52"/>
      <c r="R268" s="52"/>
      <c r="S268" s="52"/>
      <c r="T268" s="40"/>
    </row>
    <row r="269" spans="2:20" ht="15" customHeight="1" x14ac:dyDescent="0.3">
      <c r="B269" s="84"/>
      <c r="C269" s="508" t="s">
        <v>539</v>
      </c>
      <c r="D269" s="52" t="s">
        <v>575</v>
      </c>
      <c r="E269" s="52"/>
      <c r="F269" s="52"/>
      <c r="G269" s="52"/>
      <c r="H269" s="52"/>
      <c r="I269" s="52"/>
      <c r="J269" s="52"/>
      <c r="K269" s="52"/>
      <c r="L269" s="52"/>
      <c r="M269" s="52"/>
      <c r="N269" s="52"/>
      <c r="O269" s="52"/>
      <c r="P269" s="52"/>
      <c r="Q269" s="52"/>
      <c r="R269" s="52"/>
      <c r="S269" s="52"/>
      <c r="T269" s="40"/>
    </row>
    <row r="270" spans="2:20" ht="15" customHeight="1" x14ac:dyDescent="0.3">
      <c r="B270" s="84"/>
      <c r="C270" s="508" t="s">
        <v>539</v>
      </c>
      <c r="D270" s="595" t="s">
        <v>576</v>
      </c>
      <c r="E270" s="595"/>
      <c r="F270" s="595"/>
      <c r="G270" s="595"/>
      <c r="H270" s="595"/>
      <c r="I270" s="595"/>
      <c r="J270" s="595"/>
      <c r="K270" s="595"/>
      <c r="L270" s="595"/>
      <c r="M270" s="595"/>
      <c r="N270" s="52"/>
      <c r="O270" s="52"/>
      <c r="P270" s="52"/>
      <c r="Q270" s="52"/>
      <c r="R270" s="52"/>
      <c r="S270" s="52"/>
      <c r="T270" s="40"/>
    </row>
    <row r="271" spans="2:20" ht="20.100000000000001" customHeight="1" x14ac:dyDescent="0.3">
      <c r="B271" s="84"/>
      <c r="C271" s="508"/>
      <c r="D271" s="595"/>
      <c r="E271" s="595"/>
      <c r="F271" s="595"/>
      <c r="G271" s="595"/>
      <c r="H271" s="595"/>
      <c r="I271" s="595"/>
      <c r="J271" s="595"/>
      <c r="K271" s="595"/>
      <c r="L271" s="595"/>
      <c r="M271" s="595"/>
      <c r="N271" s="52"/>
      <c r="O271" s="52"/>
      <c r="P271" s="52"/>
      <c r="Q271" s="52"/>
      <c r="R271" s="52"/>
      <c r="S271" s="52"/>
      <c r="T271" s="40"/>
    </row>
    <row r="272" spans="2:20" ht="20.100000000000001" customHeight="1" x14ac:dyDescent="0.3">
      <c r="B272" s="52"/>
      <c r="C272" s="52"/>
      <c r="D272" s="52"/>
      <c r="E272" s="52"/>
      <c r="F272" s="52"/>
      <c r="G272" s="52"/>
      <c r="H272" s="52"/>
      <c r="I272" s="52"/>
      <c r="J272" s="52"/>
      <c r="K272" s="52"/>
      <c r="L272" s="52"/>
      <c r="M272" s="52"/>
      <c r="N272" s="52"/>
      <c r="O272" s="52"/>
      <c r="P272" s="52"/>
      <c r="Q272" s="52"/>
      <c r="R272" s="52"/>
      <c r="S272" s="52"/>
      <c r="T272" s="40"/>
    </row>
    <row r="273" spans="2:20" ht="20.100000000000001" customHeight="1" x14ac:dyDescent="0.3">
      <c r="B273" s="84"/>
      <c r="C273" s="115" t="s">
        <v>369</v>
      </c>
      <c r="D273" s="115"/>
      <c r="E273" s="115"/>
      <c r="F273" s="115"/>
      <c r="G273" s="115"/>
      <c r="H273" s="115"/>
      <c r="I273" s="115"/>
      <c r="J273" s="115"/>
      <c r="K273" s="115"/>
      <c r="L273" s="115"/>
      <c r="M273" s="115"/>
      <c r="N273" s="115"/>
      <c r="O273" s="115"/>
      <c r="P273" s="115"/>
      <c r="Q273" s="115"/>
      <c r="R273" s="115"/>
      <c r="S273" s="115"/>
      <c r="T273" s="307"/>
    </row>
    <row r="274" spans="2:20" ht="20.100000000000001" customHeight="1" x14ac:dyDescent="0.3">
      <c r="B274" s="486"/>
      <c r="C274" s="595" t="s">
        <v>777</v>
      </c>
      <c r="D274" s="595"/>
      <c r="E274" s="595"/>
      <c r="F274" s="595"/>
      <c r="G274" s="595"/>
      <c r="H274" s="595"/>
      <c r="I274" s="595"/>
      <c r="J274" s="595"/>
      <c r="K274" s="595"/>
      <c r="L274" s="595"/>
      <c r="M274" s="595"/>
      <c r="N274" s="595"/>
      <c r="O274" s="52"/>
      <c r="P274" s="52"/>
      <c r="Q274" s="52"/>
      <c r="R274" s="52"/>
      <c r="S274" s="52"/>
      <c r="T274" s="40"/>
    </row>
    <row r="275" spans="2:20" ht="20.100000000000001" customHeight="1" x14ac:dyDescent="0.3">
      <c r="B275" s="52"/>
      <c r="C275" s="595"/>
      <c r="D275" s="595"/>
      <c r="E275" s="595"/>
      <c r="F275" s="595"/>
      <c r="G275" s="595"/>
      <c r="H275" s="595"/>
      <c r="I275" s="595"/>
      <c r="J275" s="595"/>
      <c r="K275" s="595"/>
      <c r="L275" s="595"/>
      <c r="M275" s="595"/>
      <c r="N275" s="595"/>
      <c r="O275" s="52"/>
      <c r="P275" s="52"/>
      <c r="Q275" s="52"/>
      <c r="R275" s="52"/>
      <c r="S275" s="52"/>
      <c r="T275" s="40"/>
    </row>
    <row r="276" spans="2:20" ht="20.100000000000001" customHeight="1" x14ac:dyDescent="0.3">
      <c r="B276" s="84"/>
      <c r="C276" s="508" t="s">
        <v>539</v>
      </c>
      <c r="D276" s="52" t="s">
        <v>577</v>
      </c>
      <c r="E276" s="52"/>
      <c r="F276" s="52"/>
      <c r="G276" s="52"/>
      <c r="H276" s="52"/>
      <c r="I276" s="52"/>
      <c r="J276" s="52"/>
      <c r="K276" s="52"/>
      <c r="L276" s="52"/>
      <c r="M276" s="52"/>
      <c r="N276" s="52"/>
      <c r="O276" s="52"/>
      <c r="P276" s="52"/>
      <c r="Q276" s="52"/>
      <c r="R276" s="52"/>
      <c r="S276" s="52"/>
      <c r="T276" s="40"/>
    </row>
    <row r="277" spans="2:20" ht="15" customHeight="1" x14ac:dyDescent="0.3">
      <c r="B277" s="84"/>
      <c r="C277" s="508" t="s">
        <v>539</v>
      </c>
      <c r="D277" s="52" t="s">
        <v>578</v>
      </c>
      <c r="E277" s="52"/>
      <c r="F277" s="52"/>
      <c r="G277" s="52"/>
      <c r="H277" s="52"/>
      <c r="I277" s="52"/>
      <c r="J277" s="52"/>
      <c r="K277" s="52"/>
      <c r="L277" s="52"/>
      <c r="M277" s="52"/>
      <c r="N277" s="52"/>
      <c r="O277" s="52"/>
      <c r="P277" s="52"/>
      <c r="Q277" s="52"/>
      <c r="R277" s="52"/>
      <c r="S277" s="52"/>
      <c r="T277" s="40"/>
    </row>
    <row r="278" spans="2:20" ht="15" customHeight="1" x14ac:dyDescent="0.3">
      <c r="B278" s="84"/>
      <c r="C278" s="508" t="s">
        <v>539</v>
      </c>
      <c r="D278" s="52" t="s">
        <v>653</v>
      </c>
      <c r="E278" s="52"/>
      <c r="F278" s="52"/>
      <c r="G278" s="52"/>
      <c r="H278" s="52"/>
      <c r="I278" s="52"/>
      <c r="J278" s="52"/>
      <c r="K278" s="52"/>
      <c r="L278" s="52"/>
      <c r="M278" s="52"/>
      <c r="N278" s="52"/>
      <c r="O278" s="52"/>
      <c r="P278" s="52"/>
      <c r="Q278" s="52"/>
      <c r="R278" s="52"/>
      <c r="S278" s="52"/>
      <c r="T278" s="40"/>
    </row>
    <row r="279" spans="2:20" ht="15" customHeight="1" x14ac:dyDescent="0.3">
      <c r="B279" s="84"/>
      <c r="C279" s="508" t="s">
        <v>539</v>
      </c>
      <c r="D279" s="52" t="s">
        <v>654</v>
      </c>
      <c r="E279" s="52"/>
      <c r="F279" s="52"/>
      <c r="G279" s="52"/>
      <c r="H279" s="52"/>
      <c r="I279" s="52"/>
      <c r="J279" s="52"/>
      <c r="K279" s="52"/>
      <c r="L279" s="52"/>
      <c r="M279" s="52"/>
      <c r="N279" s="52"/>
      <c r="O279" s="52"/>
      <c r="P279" s="52"/>
      <c r="Q279" s="52"/>
      <c r="R279" s="52"/>
      <c r="S279" s="52"/>
      <c r="T279" s="40"/>
    </row>
    <row r="280" spans="2:20" ht="15" customHeight="1" x14ac:dyDescent="0.3">
      <c r="B280" s="84"/>
      <c r="C280" s="508" t="s">
        <v>539</v>
      </c>
      <c r="D280" s="52" t="s">
        <v>579</v>
      </c>
      <c r="E280" s="52"/>
      <c r="F280" s="52"/>
      <c r="G280" s="52"/>
      <c r="H280" s="52"/>
      <c r="I280" s="52"/>
      <c r="J280" s="52"/>
      <c r="K280" s="52"/>
      <c r="L280" s="52"/>
      <c r="M280" s="52"/>
      <c r="N280" s="52"/>
      <c r="O280" s="52"/>
      <c r="P280" s="52"/>
      <c r="Q280" s="52"/>
      <c r="R280" s="52"/>
      <c r="S280" s="52"/>
      <c r="T280" s="40"/>
    </row>
    <row r="281" spans="2:20" ht="15" customHeight="1" x14ac:dyDescent="0.3">
      <c r="B281" s="84"/>
      <c r="C281" s="508" t="s">
        <v>539</v>
      </c>
      <c r="D281" s="52" t="s">
        <v>655</v>
      </c>
      <c r="E281" s="52"/>
      <c r="F281" s="52"/>
      <c r="G281" s="52"/>
      <c r="H281" s="52"/>
      <c r="I281" s="52"/>
      <c r="J281" s="52"/>
      <c r="K281" s="52"/>
      <c r="L281" s="52"/>
      <c r="M281" s="52"/>
      <c r="N281" s="52"/>
      <c r="O281" s="52"/>
      <c r="P281" s="52"/>
      <c r="Q281" s="52"/>
      <c r="R281" s="52"/>
      <c r="S281" s="52"/>
      <c r="T281" s="40"/>
    </row>
    <row r="282" spans="2:20" ht="20.100000000000001" customHeight="1" x14ac:dyDescent="0.3">
      <c r="B282" s="52"/>
      <c r="C282" s="52"/>
      <c r="D282" s="52"/>
      <c r="E282" s="52"/>
      <c r="F282" s="52"/>
      <c r="G282" s="52"/>
      <c r="H282" s="52"/>
      <c r="I282" s="52"/>
      <c r="J282" s="52"/>
      <c r="K282" s="52"/>
      <c r="L282" s="52"/>
      <c r="M282" s="52"/>
      <c r="N282" s="52"/>
      <c r="O282" s="52"/>
      <c r="P282" s="52"/>
      <c r="Q282" s="52"/>
      <c r="R282" s="52"/>
      <c r="S282" s="52"/>
      <c r="T282" s="40"/>
    </row>
    <row r="283" spans="2:20" ht="20.100000000000001" customHeight="1" x14ac:dyDescent="0.3">
      <c r="B283" s="84"/>
      <c r="C283" s="115" t="s">
        <v>370</v>
      </c>
      <c r="D283" s="115"/>
      <c r="E283" s="115"/>
      <c r="F283" s="115"/>
      <c r="G283" s="115"/>
      <c r="H283" s="115"/>
      <c r="I283" s="115"/>
      <c r="J283" s="115"/>
      <c r="K283" s="115"/>
      <c r="L283" s="115"/>
      <c r="M283" s="115"/>
      <c r="N283" s="115"/>
      <c r="O283" s="115"/>
      <c r="P283" s="115"/>
      <c r="Q283" s="115"/>
      <c r="R283" s="115"/>
      <c r="S283" s="115"/>
      <c r="T283" s="307"/>
    </row>
    <row r="284" spans="2:20" ht="20.100000000000001" customHeight="1" x14ac:dyDescent="0.3">
      <c r="B284" s="84"/>
      <c r="C284" s="595" t="s">
        <v>371</v>
      </c>
      <c r="D284" s="595"/>
      <c r="E284" s="595"/>
      <c r="F284" s="595"/>
      <c r="G284" s="595"/>
      <c r="H284" s="595"/>
      <c r="I284" s="595"/>
      <c r="J284" s="595"/>
      <c r="K284" s="595"/>
      <c r="L284" s="595"/>
      <c r="M284" s="595"/>
      <c r="N284" s="595"/>
      <c r="O284" s="595"/>
      <c r="P284" s="595"/>
      <c r="Q284" s="595"/>
      <c r="R284" s="595"/>
      <c r="S284" s="52"/>
      <c r="T284" s="40"/>
    </row>
    <row r="285" spans="2:20" ht="20.100000000000001" customHeight="1" x14ac:dyDescent="0.3">
      <c r="B285" s="84"/>
      <c r="C285" s="595"/>
      <c r="D285" s="595"/>
      <c r="E285" s="595"/>
      <c r="F285" s="595"/>
      <c r="G285" s="595"/>
      <c r="H285" s="595"/>
      <c r="I285" s="595"/>
      <c r="J285" s="595"/>
      <c r="K285" s="595"/>
      <c r="L285" s="595"/>
      <c r="M285" s="595"/>
      <c r="N285" s="595"/>
      <c r="O285" s="595"/>
      <c r="P285" s="595"/>
      <c r="Q285" s="595"/>
      <c r="R285" s="595"/>
      <c r="S285" s="52"/>
      <c r="T285" s="40"/>
    </row>
    <row r="286" spans="2:20" ht="20.100000000000001" customHeight="1" x14ac:dyDescent="0.3">
      <c r="B286" s="84"/>
      <c r="C286" s="595"/>
      <c r="D286" s="595"/>
      <c r="E286" s="595"/>
      <c r="F286" s="595"/>
      <c r="G286" s="595"/>
      <c r="H286" s="595"/>
      <c r="I286" s="595"/>
      <c r="J286" s="595"/>
      <c r="K286" s="595"/>
      <c r="L286" s="595"/>
      <c r="M286" s="595"/>
      <c r="N286" s="595"/>
      <c r="O286" s="595"/>
      <c r="P286" s="595"/>
      <c r="Q286" s="595"/>
      <c r="R286" s="595"/>
      <c r="S286" s="52"/>
      <c r="T286" s="40"/>
    </row>
    <row r="287" spans="2:20" ht="20.100000000000001" customHeight="1" x14ac:dyDescent="0.3">
      <c r="B287" s="84"/>
      <c r="C287" s="595"/>
      <c r="D287" s="595"/>
      <c r="E287" s="595"/>
      <c r="F287" s="595"/>
      <c r="G287" s="595"/>
      <c r="H287" s="595"/>
      <c r="I287" s="595"/>
      <c r="J287" s="595"/>
      <c r="K287" s="595"/>
      <c r="L287" s="595"/>
      <c r="M287" s="595"/>
      <c r="N287" s="595"/>
      <c r="O287" s="595"/>
      <c r="P287" s="595"/>
      <c r="Q287" s="595"/>
      <c r="R287" s="595"/>
      <c r="S287" s="52"/>
      <c r="T287" s="40"/>
    </row>
    <row r="288" spans="2:20" ht="20.100000000000001" customHeight="1" x14ac:dyDescent="0.3">
      <c r="B288" s="84"/>
      <c r="C288" s="52"/>
      <c r="D288" s="52"/>
      <c r="E288" s="52"/>
      <c r="F288" s="52"/>
      <c r="G288" s="52"/>
      <c r="H288" s="52"/>
      <c r="I288" s="52"/>
      <c r="J288" s="52"/>
      <c r="K288" s="52"/>
      <c r="L288" s="52"/>
      <c r="M288" s="52"/>
      <c r="N288" s="52"/>
      <c r="O288" s="52"/>
      <c r="P288" s="52"/>
      <c r="Q288" s="52"/>
      <c r="R288" s="52"/>
      <c r="S288" s="52"/>
      <c r="T288" s="40"/>
    </row>
    <row r="289" spans="1:21" ht="20.100000000000001" customHeight="1" x14ac:dyDescent="0.3">
      <c r="B289" s="100"/>
      <c r="C289" s="100"/>
      <c r="D289" s="100"/>
      <c r="E289" s="100"/>
      <c r="F289" s="100"/>
      <c r="G289" s="100"/>
      <c r="H289" s="100"/>
      <c r="I289" s="100"/>
      <c r="J289" s="100"/>
      <c r="K289" s="100"/>
      <c r="L289" s="100"/>
      <c r="M289" s="100"/>
      <c r="N289" s="100"/>
      <c r="O289" s="100"/>
      <c r="P289" s="100"/>
      <c r="Q289" s="100"/>
      <c r="R289" s="100"/>
      <c r="S289" s="100"/>
      <c r="T289" s="100"/>
    </row>
    <row r="290" spans="1:21" ht="20.100000000000001" customHeight="1" x14ac:dyDescent="0.3">
      <c r="B290" s="79"/>
      <c r="C290" s="79"/>
      <c r="D290" s="79"/>
      <c r="E290" s="79"/>
      <c r="F290" s="79"/>
      <c r="G290" s="79"/>
      <c r="H290" s="79"/>
      <c r="I290" s="79"/>
      <c r="J290" s="79"/>
      <c r="K290" s="79"/>
      <c r="L290" s="79"/>
      <c r="M290" s="79"/>
      <c r="N290" s="79"/>
      <c r="O290" s="79"/>
      <c r="P290" s="79"/>
      <c r="Q290" s="79"/>
      <c r="R290" s="79"/>
      <c r="S290" s="79"/>
      <c r="T290" s="80"/>
    </row>
    <row r="291" spans="1:21" s="123" customFormat="1" ht="20.100000000000001" customHeight="1" x14ac:dyDescent="0.25">
      <c r="A291" s="180"/>
      <c r="C291" s="123" t="s">
        <v>372</v>
      </c>
      <c r="T291" s="180"/>
      <c r="U291" s="180"/>
    </row>
    <row r="292" spans="1:21" ht="20.100000000000001" customHeight="1" x14ac:dyDescent="0.3">
      <c r="B292" s="52"/>
      <c r="C292" s="52"/>
      <c r="D292" s="52"/>
      <c r="E292" s="52"/>
      <c r="F292" s="52"/>
      <c r="G292" s="52"/>
      <c r="H292" s="52"/>
      <c r="I292" s="52"/>
      <c r="J292" s="52"/>
      <c r="K292" s="52"/>
      <c r="L292" s="52"/>
      <c r="M292" s="52"/>
      <c r="N292" s="52"/>
      <c r="O292" s="52"/>
      <c r="P292" s="52"/>
      <c r="Q292" s="52"/>
      <c r="R292" s="52"/>
      <c r="S292" s="52"/>
      <c r="T292" s="40"/>
    </row>
    <row r="293" spans="1:21" ht="20.100000000000001" customHeight="1" x14ac:dyDescent="0.3">
      <c r="B293" s="84"/>
      <c r="C293" s="115" t="s">
        <v>332</v>
      </c>
      <c r="D293" s="115"/>
      <c r="E293" s="115"/>
      <c r="F293" s="115"/>
      <c r="G293" s="115"/>
      <c r="H293" s="115"/>
      <c r="I293" s="115"/>
      <c r="J293" s="115"/>
      <c r="K293" s="115"/>
      <c r="L293" s="115"/>
      <c r="M293" s="115"/>
      <c r="N293" s="115"/>
      <c r="O293" s="115"/>
      <c r="P293" s="115"/>
      <c r="Q293" s="115"/>
      <c r="R293" s="115"/>
      <c r="S293" s="115"/>
      <c r="T293" s="307"/>
    </row>
    <row r="294" spans="1:21" ht="20.100000000000001" customHeight="1" x14ac:dyDescent="0.3">
      <c r="B294" s="84"/>
      <c r="C294" s="760" t="s">
        <v>656</v>
      </c>
      <c r="D294" s="760"/>
      <c r="E294" s="115"/>
      <c r="F294" s="760" t="s">
        <v>659</v>
      </c>
      <c r="G294" s="760"/>
      <c r="H294" s="115"/>
      <c r="I294" s="486"/>
      <c r="J294" s="486"/>
      <c r="K294" s="486"/>
      <c r="L294" s="486"/>
      <c r="M294" s="492"/>
      <c r="N294" s="492"/>
      <c r="O294" s="486"/>
      <c r="P294" s="486"/>
      <c r="Q294" s="486"/>
      <c r="R294" s="486"/>
      <c r="S294" s="486"/>
      <c r="T294" s="60"/>
    </row>
    <row r="295" spans="1:21" ht="20.100000000000001" customHeight="1" x14ac:dyDescent="0.3">
      <c r="B295" s="84"/>
      <c r="C295" s="760" t="s">
        <v>657</v>
      </c>
      <c r="D295" s="760"/>
      <c r="E295" s="115"/>
      <c r="F295" s="760" t="s">
        <v>660</v>
      </c>
      <c r="G295" s="760"/>
      <c r="H295" s="115"/>
      <c r="I295" s="486"/>
      <c r="J295" s="486"/>
      <c r="K295" s="486"/>
      <c r="L295" s="486"/>
      <c r="M295" s="493"/>
      <c r="N295" s="493"/>
      <c r="O295" s="486"/>
      <c r="P295" s="486"/>
      <c r="Q295" s="486"/>
      <c r="R295" s="486"/>
      <c r="S295" s="486"/>
      <c r="T295" s="60"/>
    </row>
    <row r="296" spans="1:21" ht="20.100000000000001" customHeight="1" x14ac:dyDescent="0.3">
      <c r="B296" s="84"/>
      <c r="C296" s="760" t="s">
        <v>658</v>
      </c>
      <c r="D296" s="760"/>
      <c r="E296" s="115"/>
      <c r="F296" s="760" t="s">
        <v>661</v>
      </c>
      <c r="G296" s="760"/>
      <c r="H296" s="115"/>
      <c r="I296" s="486"/>
      <c r="J296" s="486"/>
      <c r="K296" s="486"/>
      <c r="L296" s="486"/>
      <c r="M296" s="492"/>
      <c r="N296" s="492"/>
      <c r="O296" s="486"/>
      <c r="P296" s="486"/>
      <c r="Q296" s="486"/>
      <c r="R296" s="486"/>
      <c r="S296" s="486"/>
      <c r="T296" s="60"/>
    </row>
    <row r="297" spans="1:21" ht="20.100000000000001" customHeight="1" x14ac:dyDescent="0.3">
      <c r="B297" s="115"/>
      <c r="C297" s="115"/>
      <c r="D297" s="115"/>
      <c r="E297" s="115"/>
      <c r="F297" s="115"/>
      <c r="G297" s="115"/>
      <c r="H297" s="115"/>
      <c r="I297" s="115"/>
      <c r="J297" s="115"/>
      <c r="K297" s="115"/>
      <c r="L297" s="115"/>
      <c r="M297" s="115"/>
      <c r="N297" s="115"/>
      <c r="O297" s="115"/>
      <c r="P297" s="115"/>
      <c r="Q297" s="115"/>
      <c r="R297" s="115"/>
      <c r="S297" s="115"/>
      <c r="T297" s="307"/>
    </row>
    <row r="298" spans="1:21" ht="20.100000000000001" customHeight="1" x14ac:dyDescent="0.3">
      <c r="B298" s="84"/>
      <c r="C298" s="758" t="s">
        <v>874</v>
      </c>
      <c r="D298" s="758"/>
      <c r="E298" s="758"/>
      <c r="F298" s="758"/>
      <c r="G298" s="758"/>
      <c r="H298" s="758"/>
      <c r="I298" s="758"/>
      <c r="J298" s="758"/>
      <c r="K298" s="758"/>
      <c r="L298" s="758"/>
      <c r="M298" s="758"/>
      <c r="N298" s="758"/>
      <c r="O298" s="758"/>
      <c r="P298" s="758"/>
      <c r="Q298" s="758"/>
      <c r="R298" s="758"/>
      <c r="S298" s="115"/>
      <c r="T298" s="307"/>
    </row>
    <row r="299" spans="1:21" ht="20.100000000000001" customHeight="1" x14ac:dyDescent="0.3">
      <c r="B299" s="474"/>
      <c r="C299" s="758"/>
      <c r="D299" s="758"/>
      <c r="E299" s="758"/>
      <c r="F299" s="758"/>
      <c r="G299" s="758"/>
      <c r="H299" s="758"/>
      <c r="I299" s="758"/>
      <c r="J299" s="758"/>
      <c r="K299" s="758"/>
      <c r="L299" s="758"/>
      <c r="M299" s="758"/>
      <c r="N299" s="758"/>
      <c r="O299" s="758"/>
      <c r="P299" s="758"/>
      <c r="Q299" s="758"/>
      <c r="R299" s="758"/>
      <c r="S299" s="52"/>
      <c r="T299" s="40"/>
    </row>
    <row r="300" spans="1:21" ht="20.100000000000001" customHeight="1" x14ac:dyDescent="0.3">
      <c r="B300" s="73"/>
      <c r="D300" s="73"/>
      <c r="E300" s="73"/>
      <c r="F300" s="73"/>
      <c r="G300" s="73"/>
      <c r="H300" s="73"/>
      <c r="I300" s="73"/>
      <c r="J300" s="73"/>
      <c r="K300" s="73"/>
      <c r="L300" s="73"/>
      <c r="M300" s="73"/>
      <c r="N300" s="73"/>
      <c r="O300" s="73"/>
      <c r="P300" s="73"/>
      <c r="Q300" s="73"/>
      <c r="R300" s="73"/>
      <c r="S300" s="73"/>
      <c r="T300" s="74"/>
    </row>
    <row r="301" spans="1:21" ht="20.100000000000001" customHeight="1" x14ac:dyDescent="0.3">
      <c r="B301" s="73"/>
      <c r="C301" s="73"/>
      <c r="D301" s="73"/>
      <c r="E301" s="73"/>
      <c r="F301" s="73"/>
      <c r="G301" s="73"/>
      <c r="H301" s="73"/>
      <c r="I301" s="73"/>
      <c r="J301" s="73"/>
      <c r="K301" s="73"/>
      <c r="L301" s="73"/>
      <c r="M301" s="73"/>
      <c r="N301" s="73"/>
      <c r="O301" s="73"/>
      <c r="P301" s="73"/>
      <c r="Q301" s="73"/>
      <c r="R301" s="73"/>
      <c r="S301" s="73"/>
      <c r="T301" s="74"/>
    </row>
    <row r="302" spans="1:21" ht="20.100000000000001" customHeight="1" x14ac:dyDescent="0.3">
      <c r="B302" s="73"/>
      <c r="C302" s="73"/>
      <c r="D302" s="73"/>
      <c r="E302" s="73"/>
      <c r="F302" s="73"/>
      <c r="G302" s="73"/>
      <c r="H302" s="73"/>
      <c r="I302" s="73"/>
      <c r="J302" s="73"/>
      <c r="K302" s="73"/>
      <c r="L302" s="73"/>
      <c r="M302" s="73"/>
      <c r="N302" s="73"/>
      <c r="O302" s="73"/>
      <c r="P302" s="73"/>
      <c r="Q302" s="73"/>
      <c r="R302" s="73"/>
      <c r="S302" s="73"/>
      <c r="T302" s="74"/>
    </row>
    <row r="303" spans="1:21" ht="20.100000000000001" customHeight="1" x14ac:dyDescent="0.3">
      <c r="B303" s="73"/>
      <c r="C303" s="73"/>
      <c r="D303" s="73"/>
      <c r="E303" s="73"/>
      <c r="F303" s="73"/>
      <c r="G303" s="73"/>
      <c r="H303" s="73"/>
      <c r="I303" s="73"/>
      <c r="J303" s="73"/>
      <c r="K303" s="73"/>
      <c r="L303" s="73"/>
      <c r="M303" s="73"/>
      <c r="N303" s="73"/>
      <c r="O303" s="73"/>
      <c r="P303" s="73"/>
      <c r="Q303" s="73"/>
      <c r="R303" s="73"/>
      <c r="S303" s="73"/>
      <c r="T303" s="74"/>
    </row>
    <row r="304" spans="1:21" ht="20.100000000000001" customHeight="1" x14ac:dyDescent="0.3">
      <c r="B304" s="73"/>
      <c r="C304" s="73"/>
      <c r="D304" s="73"/>
      <c r="E304" s="73"/>
      <c r="F304" s="73"/>
      <c r="G304" s="73"/>
      <c r="H304" s="73"/>
      <c r="I304" s="73"/>
      <c r="J304" s="73"/>
      <c r="K304" s="73"/>
      <c r="L304" s="73"/>
      <c r="M304" s="73"/>
      <c r="N304" s="73"/>
      <c r="O304" s="73"/>
      <c r="P304" s="73"/>
      <c r="Q304" s="73"/>
      <c r="R304" s="73"/>
      <c r="S304" s="73"/>
      <c r="T304" s="74"/>
    </row>
    <row r="305" spans="2:20" ht="20.100000000000001" customHeight="1" x14ac:dyDescent="0.3">
      <c r="B305" s="73"/>
      <c r="C305" s="73"/>
      <c r="D305" s="73"/>
      <c r="E305" s="73"/>
      <c r="F305" s="73"/>
      <c r="G305" s="73"/>
      <c r="H305" s="73"/>
      <c r="I305" s="73"/>
      <c r="J305" s="73"/>
      <c r="K305" s="73"/>
      <c r="L305" s="73"/>
      <c r="M305" s="73"/>
      <c r="N305" s="73"/>
      <c r="O305" s="73"/>
      <c r="P305" s="73"/>
      <c r="Q305" s="73"/>
      <c r="R305" s="73"/>
      <c r="S305" s="73"/>
      <c r="T305" s="74"/>
    </row>
    <row r="306" spans="2:20" ht="20.100000000000001" customHeight="1" x14ac:dyDescent="0.3">
      <c r="B306" s="73"/>
      <c r="C306" s="73"/>
      <c r="D306" s="73"/>
      <c r="E306" s="73"/>
      <c r="F306" s="73"/>
      <c r="G306" s="73"/>
      <c r="H306" s="73"/>
      <c r="I306" s="73"/>
      <c r="J306" s="73"/>
      <c r="K306" s="73"/>
      <c r="L306" s="73"/>
      <c r="M306" s="73"/>
      <c r="N306" s="73"/>
      <c r="O306" s="73"/>
      <c r="P306" s="73"/>
      <c r="Q306" s="73"/>
      <c r="R306" s="73"/>
      <c r="S306" s="73"/>
      <c r="T306" s="74"/>
    </row>
    <row r="307" spans="2:20" ht="20.100000000000001" customHeight="1" x14ac:dyDescent="0.3">
      <c r="B307" s="73"/>
      <c r="C307" s="73"/>
      <c r="D307" s="73"/>
      <c r="E307" s="73"/>
      <c r="F307" s="73"/>
      <c r="G307" s="73"/>
      <c r="H307" s="73"/>
      <c r="I307" s="73"/>
      <c r="J307" s="73"/>
      <c r="K307" s="73"/>
      <c r="L307" s="73"/>
      <c r="M307" s="73"/>
      <c r="N307" s="73"/>
      <c r="O307" s="73"/>
      <c r="P307" s="73"/>
      <c r="Q307" s="73"/>
      <c r="R307" s="73"/>
      <c r="S307" s="73"/>
      <c r="T307" s="74"/>
    </row>
    <row r="308" spans="2:20" ht="20.100000000000001" customHeight="1" x14ac:dyDescent="0.3">
      <c r="B308" s="73"/>
      <c r="C308" s="73"/>
      <c r="D308" s="73"/>
      <c r="E308" s="73"/>
      <c r="F308" s="73"/>
      <c r="G308" s="73"/>
      <c r="H308" s="73"/>
      <c r="I308" s="73"/>
      <c r="J308" s="73"/>
      <c r="K308" s="73"/>
      <c r="L308" s="73"/>
      <c r="M308" s="73"/>
      <c r="N308" s="73"/>
      <c r="O308" s="73"/>
      <c r="P308" s="73"/>
      <c r="Q308" s="73"/>
      <c r="R308" s="73"/>
      <c r="S308" s="73"/>
      <c r="T308" s="74"/>
    </row>
    <row r="309" spans="2:20" ht="20.100000000000001" customHeight="1" x14ac:dyDescent="0.3">
      <c r="B309" s="79"/>
      <c r="C309" s="79"/>
      <c r="D309" s="79"/>
      <c r="E309" s="79"/>
      <c r="F309" s="79"/>
      <c r="G309" s="79"/>
      <c r="H309" s="79"/>
      <c r="I309" s="79"/>
      <c r="J309" s="79"/>
      <c r="K309" s="79"/>
      <c r="L309" s="79"/>
      <c r="M309" s="79"/>
      <c r="N309" s="79"/>
      <c r="O309" s="79"/>
      <c r="P309" s="79"/>
      <c r="Q309" s="79"/>
      <c r="R309" s="79"/>
      <c r="S309" s="79"/>
      <c r="T309" s="80"/>
    </row>
    <row r="310" spans="2:20" ht="20.100000000000001" customHeight="1" x14ac:dyDescent="0.3">
      <c r="B310" s="84"/>
      <c r="C310" s="115" t="s">
        <v>446</v>
      </c>
      <c r="D310" s="115"/>
      <c r="E310" s="115"/>
      <c r="F310" s="115"/>
      <c r="G310" s="115"/>
      <c r="H310" s="115"/>
      <c r="I310" s="115"/>
      <c r="J310" s="115"/>
      <c r="K310" s="115"/>
      <c r="L310" s="115"/>
      <c r="M310" s="115"/>
      <c r="N310" s="115"/>
      <c r="O310" s="115"/>
      <c r="P310" s="115"/>
      <c r="Q310" s="115"/>
      <c r="R310" s="115"/>
      <c r="S310" s="115"/>
      <c r="T310" s="307"/>
    </row>
    <row r="311" spans="2:20" ht="20.100000000000001" customHeight="1" x14ac:dyDescent="0.3">
      <c r="B311" s="84"/>
      <c r="C311" s="52"/>
      <c r="D311" s="52"/>
      <c r="E311" s="52"/>
      <c r="F311" s="52"/>
      <c r="G311" s="52"/>
      <c r="H311" s="52"/>
      <c r="I311" s="52"/>
      <c r="J311" s="52"/>
      <c r="K311" s="52"/>
      <c r="L311" s="52"/>
      <c r="M311" s="52"/>
      <c r="N311" s="52"/>
      <c r="O311" s="52"/>
      <c r="P311" s="52"/>
      <c r="Q311" s="52"/>
      <c r="R311" s="52"/>
      <c r="S311" s="52"/>
      <c r="T311" s="40"/>
    </row>
    <row r="312" spans="2:20" ht="20.100000000000001" customHeight="1" x14ac:dyDescent="0.3">
      <c r="B312" s="84"/>
      <c r="C312" s="52" t="s">
        <v>445</v>
      </c>
      <c r="D312" s="52"/>
      <c r="E312" s="52"/>
      <c r="F312" s="52"/>
      <c r="G312" s="52"/>
      <c r="H312" s="52"/>
      <c r="I312" s="52"/>
      <c r="J312" s="52"/>
      <c r="K312" s="52"/>
      <c r="L312" s="52"/>
      <c r="M312" s="52"/>
      <c r="N312" s="52"/>
      <c r="O312" s="52"/>
      <c r="P312" s="52"/>
      <c r="Q312" s="52"/>
      <c r="R312" s="52"/>
      <c r="S312" s="52"/>
      <c r="T312" s="40"/>
    </row>
    <row r="313" spans="2:20" ht="20.100000000000001" customHeight="1" x14ac:dyDescent="0.3">
      <c r="B313" s="84"/>
      <c r="C313" s="508" t="s">
        <v>539</v>
      </c>
      <c r="D313" s="595" t="s">
        <v>565</v>
      </c>
      <c r="E313" s="595"/>
      <c r="F313" s="595"/>
      <c r="G313" s="595"/>
      <c r="H313" s="595"/>
      <c r="I313" s="595"/>
      <c r="J313" s="595"/>
      <c r="K313" s="595"/>
      <c r="L313" s="595"/>
      <c r="M313" s="595"/>
      <c r="N313" s="595"/>
      <c r="O313" s="595"/>
      <c r="P313" s="595"/>
      <c r="Q313" s="595"/>
      <c r="R313" s="595"/>
      <c r="S313" s="52"/>
      <c r="T313" s="40"/>
    </row>
    <row r="314" spans="2:20" ht="20.100000000000001" customHeight="1" x14ac:dyDescent="0.3">
      <c r="B314" s="84"/>
      <c r="C314" s="509"/>
      <c r="D314" s="595"/>
      <c r="E314" s="595"/>
      <c r="F314" s="595"/>
      <c r="G314" s="595"/>
      <c r="H314" s="595"/>
      <c r="I314" s="595"/>
      <c r="J314" s="595"/>
      <c r="K314" s="595"/>
      <c r="L314" s="595"/>
      <c r="M314" s="595"/>
      <c r="N314" s="595"/>
      <c r="O314" s="595"/>
      <c r="P314" s="595"/>
      <c r="Q314" s="595"/>
      <c r="R314" s="595"/>
      <c r="S314" s="52"/>
      <c r="T314" s="40"/>
    </row>
    <row r="315" spans="2:20" ht="20.100000000000001" customHeight="1" x14ac:dyDescent="0.3">
      <c r="B315" s="84"/>
      <c r="C315" s="509"/>
      <c r="D315" s="595"/>
      <c r="E315" s="595"/>
      <c r="F315" s="595"/>
      <c r="G315" s="595"/>
      <c r="H315" s="595"/>
      <c r="I315" s="595"/>
      <c r="J315" s="595"/>
      <c r="K315" s="595"/>
      <c r="L315" s="595"/>
      <c r="M315" s="595"/>
      <c r="N315" s="595"/>
      <c r="O315" s="595"/>
      <c r="P315" s="595"/>
      <c r="Q315" s="595"/>
      <c r="R315" s="595"/>
      <c r="S315" s="52"/>
      <c r="T315" s="40"/>
    </row>
    <row r="316" spans="2:20" ht="14.1" customHeight="1" x14ac:dyDescent="0.3">
      <c r="B316" s="84"/>
      <c r="C316" s="509"/>
      <c r="D316" s="86"/>
      <c r="E316" s="86"/>
      <c r="F316" s="86"/>
      <c r="G316" s="86"/>
      <c r="H316" s="86"/>
      <c r="I316" s="86"/>
      <c r="J316" s="86"/>
      <c r="K316" s="86"/>
      <c r="L316" s="86"/>
      <c r="M316" s="86"/>
      <c r="N316" s="86"/>
      <c r="O316" s="86"/>
      <c r="P316" s="86"/>
      <c r="Q316" s="86"/>
      <c r="R316" s="86"/>
      <c r="S316" s="52"/>
      <c r="T316" s="40"/>
    </row>
    <row r="317" spans="2:20" ht="20.100000000000001" customHeight="1" x14ac:dyDescent="0.3">
      <c r="B317" s="84"/>
      <c r="C317" s="508" t="s">
        <v>539</v>
      </c>
      <c r="D317" s="595" t="s">
        <v>566</v>
      </c>
      <c r="E317" s="595"/>
      <c r="F317" s="595"/>
      <c r="G317" s="595"/>
      <c r="H317" s="595"/>
      <c r="I317" s="595"/>
      <c r="J317" s="595"/>
      <c r="K317" s="595"/>
      <c r="L317" s="595"/>
      <c r="M317" s="595"/>
      <c r="N317" s="595"/>
      <c r="O317" s="595"/>
      <c r="P317" s="595"/>
      <c r="Q317" s="595"/>
      <c r="R317" s="595"/>
      <c r="S317" s="52"/>
      <c r="T317" s="40"/>
    </row>
    <row r="318" spans="2:20" ht="20.100000000000001" customHeight="1" x14ac:dyDescent="0.3">
      <c r="B318" s="84"/>
      <c r="C318" s="510"/>
      <c r="D318" s="595"/>
      <c r="E318" s="595"/>
      <c r="F318" s="595"/>
      <c r="G318" s="595"/>
      <c r="H318" s="595"/>
      <c r="I318" s="595"/>
      <c r="J318" s="595"/>
      <c r="K318" s="595"/>
      <c r="L318" s="595"/>
      <c r="M318" s="595"/>
      <c r="N318" s="595"/>
      <c r="O318" s="595"/>
      <c r="P318" s="595"/>
      <c r="Q318" s="595"/>
      <c r="R318" s="595"/>
      <c r="S318" s="52"/>
      <c r="T318" s="40"/>
    </row>
    <row r="319" spans="2:20" ht="14.1" customHeight="1" x14ac:dyDescent="0.3">
      <c r="B319" s="84"/>
      <c r="C319" s="510"/>
      <c r="D319" s="52"/>
      <c r="E319" s="52"/>
      <c r="F319" s="52"/>
      <c r="G319" s="52"/>
      <c r="H319" s="52"/>
      <c r="I319" s="52"/>
      <c r="J319" s="52"/>
      <c r="K319" s="52"/>
      <c r="L319" s="52"/>
      <c r="M319" s="52"/>
      <c r="N319" s="52"/>
      <c r="O319" s="52"/>
      <c r="P319" s="52"/>
      <c r="Q319" s="52"/>
      <c r="R319" s="52"/>
      <c r="S319" s="52"/>
      <c r="T319" s="40"/>
    </row>
    <row r="320" spans="2:20" ht="20.100000000000001" customHeight="1" x14ac:dyDescent="0.3">
      <c r="B320" s="84"/>
      <c r="C320" s="508" t="s">
        <v>539</v>
      </c>
      <c r="D320" s="595" t="s">
        <v>875</v>
      </c>
      <c r="E320" s="595"/>
      <c r="F320" s="595"/>
      <c r="G320" s="595"/>
      <c r="H320" s="595"/>
      <c r="I320" s="595"/>
      <c r="J320" s="595"/>
      <c r="K320" s="595"/>
      <c r="L320" s="595"/>
      <c r="M320" s="595"/>
      <c r="N320" s="595"/>
      <c r="O320" s="595"/>
      <c r="P320" s="595"/>
      <c r="Q320" s="595"/>
      <c r="R320" s="595"/>
      <c r="S320" s="52"/>
      <c r="T320" s="40"/>
    </row>
    <row r="321" spans="2:20" ht="20.100000000000001" customHeight="1" x14ac:dyDescent="0.3">
      <c r="B321" s="84"/>
      <c r="C321" s="84"/>
      <c r="D321" s="595"/>
      <c r="E321" s="595"/>
      <c r="F321" s="595"/>
      <c r="G321" s="595"/>
      <c r="H321" s="595"/>
      <c r="I321" s="595"/>
      <c r="J321" s="595"/>
      <c r="K321" s="595"/>
      <c r="L321" s="595"/>
      <c r="M321" s="595"/>
      <c r="N321" s="595"/>
      <c r="O321" s="595"/>
      <c r="P321" s="595"/>
      <c r="Q321" s="595"/>
      <c r="R321" s="595"/>
      <c r="S321" s="52"/>
      <c r="T321" s="40"/>
    </row>
    <row r="322" spans="2:20" ht="15" customHeight="1" x14ac:dyDescent="0.3">
      <c r="B322" s="84"/>
      <c r="C322" s="52"/>
      <c r="D322" s="52"/>
      <c r="E322" s="52"/>
      <c r="F322" s="52"/>
      <c r="G322" s="52"/>
      <c r="H322" s="52"/>
      <c r="I322" s="52"/>
      <c r="J322" s="52"/>
      <c r="K322" s="52"/>
      <c r="L322" s="52"/>
      <c r="M322" s="52"/>
      <c r="N322" s="52"/>
      <c r="O322" s="52"/>
      <c r="P322" s="52"/>
      <c r="Q322" s="52"/>
      <c r="R322" s="52"/>
      <c r="S322" s="52"/>
      <c r="T322" s="40"/>
    </row>
    <row r="323" spans="2:20" ht="20.100000000000001" customHeight="1" x14ac:dyDescent="0.3">
      <c r="B323" s="84"/>
      <c r="C323" s="595" t="s">
        <v>441</v>
      </c>
      <c r="D323" s="595"/>
      <c r="E323" s="595"/>
      <c r="F323" s="595"/>
      <c r="G323" s="595"/>
      <c r="H323" s="595"/>
      <c r="I323" s="595"/>
      <c r="J323" s="595"/>
      <c r="K323" s="595"/>
      <c r="L323" s="595"/>
      <c r="M323" s="595"/>
      <c r="N323" s="595"/>
      <c r="O323" s="595"/>
      <c r="P323" s="595"/>
      <c r="Q323" s="595"/>
      <c r="R323" s="595"/>
      <c r="S323" s="52"/>
      <c r="T323" s="40"/>
    </row>
    <row r="324" spans="2:20" ht="20.100000000000001" customHeight="1" x14ac:dyDescent="0.3">
      <c r="B324" s="84"/>
      <c r="C324" s="595"/>
      <c r="D324" s="595"/>
      <c r="E324" s="595"/>
      <c r="F324" s="595"/>
      <c r="G324" s="595"/>
      <c r="H324" s="595"/>
      <c r="I324" s="595"/>
      <c r="J324" s="595"/>
      <c r="K324" s="595"/>
      <c r="L324" s="595"/>
      <c r="M324" s="595"/>
      <c r="N324" s="595"/>
      <c r="O324" s="595"/>
      <c r="P324" s="595"/>
      <c r="Q324" s="595"/>
      <c r="R324" s="595"/>
      <c r="S324" s="52"/>
      <c r="T324" s="40"/>
    </row>
    <row r="325" spans="2:20" ht="15" customHeight="1" x14ac:dyDescent="0.3">
      <c r="B325" s="84"/>
      <c r="C325" s="84"/>
      <c r="D325" s="115"/>
      <c r="E325" s="115"/>
      <c r="F325" s="115"/>
      <c r="G325" s="115"/>
      <c r="H325" s="115"/>
      <c r="I325" s="115"/>
      <c r="J325" s="115"/>
      <c r="K325" s="115"/>
      <c r="L325" s="115"/>
      <c r="M325" s="115"/>
      <c r="N325" s="115"/>
      <c r="O325" s="115"/>
      <c r="P325" s="115"/>
      <c r="Q325" s="115"/>
      <c r="R325" s="115"/>
      <c r="S325" s="115"/>
      <c r="T325" s="307"/>
    </row>
    <row r="326" spans="2:20" ht="20.100000000000001" customHeight="1" x14ac:dyDescent="0.3">
      <c r="B326" s="84"/>
      <c r="C326" s="758" t="s">
        <v>876</v>
      </c>
      <c r="D326" s="758"/>
      <c r="E326" s="758"/>
      <c r="F326" s="758"/>
      <c r="G326" s="758"/>
      <c r="H326" s="758"/>
      <c r="I326" s="758"/>
      <c r="J326" s="758"/>
      <c r="K326" s="758"/>
      <c r="L326" s="758"/>
      <c r="M326" s="758"/>
      <c r="N326" s="758"/>
      <c r="O326" s="758"/>
      <c r="P326" s="758"/>
      <c r="Q326" s="758"/>
      <c r="R326" s="758"/>
      <c r="S326" s="52"/>
      <c r="T326" s="40"/>
    </row>
    <row r="327" spans="2:20" ht="20.100000000000001" customHeight="1" x14ac:dyDescent="0.3">
      <c r="B327" s="84"/>
      <c r="C327" s="758"/>
      <c r="D327" s="758"/>
      <c r="E327" s="758"/>
      <c r="F327" s="758"/>
      <c r="G327" s="758"/>
      <c r="H327" s="758"/>
      <c r="I327" s="758"/>
      <c r="J327" s="758"/>
      <c r="K327" s="758"/>
      <c r="L327" s="758"/>
      <c r="M327" s="758"/>
      <c r="N327" s="758"/>
      <c r="O327" s="758"/>
      <c r="P327" s="758"/>
      <c r="Q327" s="758"/>
      <c r="R327" s="758"/>
      <c r="S327" s="52"/>
      <c r="T327" s="40"/>
    </row>
    <row r="328" spans="2:20" ht="20.100000000000001" customHeight="1" x14ac:dyDescent="0.3">
      <c r="B328" s="84"/>
      <c r="C328" s="758"/>
      <c r="D328" s="758"/>
      <c r="E328" s="758"/>
      <c r="F328" s="758"/>
      <c r="G328" s="758"/>
      <c r="H328" s="758"/>
      <c r="I328" s="758"/>
      <c r="J328" s="758"/>
      <c r="K328" s="758"/>
      <c r="L328" s="758"/>
      <c r="M328" s="758"/>
      <c r="N328" s="758"/>
      <c r="O328" s="758"/>
      <c r="P328" s="758"/>
      <c r="Q328" s="758"/>
      <c r="R328" s="758"/>
      <c r="S328" s="52"/>
      <c r="T328" s="40"/>
    </row>
    <row r="329" spans="2:20" ht="9" customHeight="1" x14ac:dyDescent="0.3">
      <c r="B329" s="84"/>
      <c r="C329" s="52"/>
      <c r="D329" s="52"/>
      <c r="E329" s="52"/>
      <c r="F329" s="52"/>
      <c r="G329" s="52"/>
      <c r="H329" s="52"/>
      <c r="I329" s="52"/>
      <c r="J329" s="52"/>
      <c r="K329" s="52"/>
      <c r="L329" s="52"/>
      <c r="M329" s="52"/>
      <c r="N329" s="52"/>
      <c r="O329" s="52"/>
      <c r="P329" s="52"/>
      <c r="Q329" s="52"/>
      <c r="R329" s="52"/>
      <c r="S329" s="52"/>
      <c r="T329" s="40"/>
    </row>
    <row r="330" spans="2:20" ht="20.100000000000001" customHeight="1" x14ac:dyDescent="0.3">
      <c r="B330" s="84"/>
      <c r="C330" s="595" t="s">
        <v>376</v>
      </c>
      <c r="D330" s="595"/>
      <c r="E330" s="595"/>
      <c r="F330" s="595"/>
      <c r="G330" s="595"/>
      <c r="H330" s="595"/>
      <c r="I330" s="595"/>
      <c r="J330" s="595"/>
      <c r="K330" s="595"/>
      <c r="L330" s="595"/>
      <c r="M330" s="595"/>
      <c r="N330" s="595"/>
      <c r="O330" s="595"/>
      <c r="P330" s="595"/>
      <c r="Q330" s="595"/>
      <c r="R330" s="595"/>
      <c r="S330" s="52"/>
      <c r="T330" s="40"/>
    </row>
    <row r="331" spans="2:20" ht="20.100000000000001" customHeight="1" x14ac:dyDescent="0.3">
      <c r="B331" s="84"/>
      <c r="C331" s="595"/>
      <c r="D331" s="595"/>
      <c r="E331" s="595"/>
      <c r="F331" s="595"/>
      <c r="G331" s="595"/>
      <c r="H331" s="595"/>
      <c r="I331" s="595"/>
      <c r="J331" s="595"/>
      <c r="K331" s="595"/>
      <c r="L331" s="595"/>
      <c r="M331" s="595"/>
      <c r="N331" s="595"/>
      <c r="O331" s="595"/>
      <c r="P331" s="595"/>
      <c r="Q331" s="595"/>
      <c r="R331" s="595"/>
      <c r="S331" s="52"/>
      <c r="T331" s="40"/>
    </row>
    <row r="332" spans="2:20" ht="20.100000000000001" customHeight="1" x14ac:dyDescent="0.3">
      <c r="B332" s="84"/>
      <c r="C332" s="595"/>
      <c r="D332" s="595"/>
      <c r="E332" s="595"/>
      <c r="F332" s="595"/>
      <c r="G332" s="595"/>
      <c r="H332" s="595"/>
      <c r="I332" s="595"/>
      <c r="J332" s="595"/>
      <c r="K332" s="595"/>
      <c r="L332" s="595"/>
      <c r="M332" s="595"/>
      <c r="N332" s="595"/>
      <c r="O332" s="595"/>
      <c r="P332" s="595"/>
      <c r="Q332" s="595"/>
      <c r="R332" s="595"/>
      <c r="S332" s="52"/>
      <c r="T332" s="40"/>
    </row>
    <row r="333" spans="2:20" ht="6.6" customHeight="1" x14ac:dyDescent="0.3">
      <c r="B333" s="84"/>
      <c r="C333" s="52"/>
      <c r="D333" s="52"/>
      <c r="E333" s="52"/>
      <c r="F333" s="52"/>
      <c r="G333" s="52"/>
      <c r="H333" s="52"/>
      <c r="I333" s="52"/>
      <c r="J333" s="52"/>
      <c r="K333" s="52"/>
      <c r="L333" s="52"/>
      <c r="M333" s="52"/>
      <c r="N333" s="52"/>
      <c r="O333" s="52"/>
      <c r="P333" s="52"/>
      <c r="Q333" s="52"/>
      <c r="R333" s="52"/>
      <c r="S333" s="52"/>
      <c r="T333" s="40"/>
    </row>
    <row r="334" spans="2:20" ht="20.100000000000001" customHeight="1" x14ac:dyDescent="0.3">
      <c r="B334" s="84"/>
      <c r="C334" s="595" t="s">
        <v>439</v>
      </c>
      <c r="D334" s="595"/>
      <c r="E334" s="595"/>
      <c r="F334" s="595"/>
      <c r="G334" s="595"/>
      <c r="H334" s="595"/>
      <c r="I334" s="595"/>
      <c r="J334" s="595"/>
      <c r="K334" s="595"/>
      <c r="L334" s="595"/>
      <c r="M334" s="595"/>
      <c r="N334" s="595"/>
      <c r="O334" s="595"/>
      <c r="P334" s="595"/>
      <c r="Q334" s="595"/>
      <c r="R334" s="595"/>
      <c r="S334" s="52"/>
      <c r="T334" s="40"/>
    </row>
    <row r="335" spans="2:20" ht="20.100000000000001" customHeight="1" x14ac:dyDescent="0.3">
      <c r="B335" s="84"/>
      <c r="C335" s="595"/>
      <c r="D335" s="595"/>
      <c r="E335" s="595"/>
      <c r="F335" s="595"/>
      <c r="G335" s="595"/>
      <c r="H335" s="595"/>
      <c r="I335" s="595"/>
      <c r="J335" s="595"/>
      <c r="K335" s="595"/>
      <c r="L335" s="595"/>
      <c r="M335" s="595"/>
      <c r="N335" s="595"/>
      <c r="O335" s="595"/>
      <c r="P335" s="595"/>
      <c r="Q335" s="595"/>
      <c r="R335" s="595"/>
      <c r="S335" s="52"/>
      <c r="T335" s="40"/>
    </row>
    <row r="336" spans="2:20" ht="20.100000000000001" customHeight="1" x14ac:dyDescent="0.3">
      <c r="B336" s="84"/>
      <c r="C336" s="595"/>
      <c r="D336" s="595"/>
      <c r="E336" s="595"/>
      <c r="F336" s="595"/>
      <c r="G336" s="595"/>
      <c r="H336" s="595"/>
      <c r="I336" s="595"/>
      <c r="J336" s="595"/>
      <c r="K336" s="595"/>
      <c r="L336" s="595"/>
      <c r="M336" s="595"/>
      <c r="N336" s="595"/>
      <c r="O336" s="595"/>
      <c r="P336" s="595"/>
      <c r="Q336" s="595"/>
      <c r="R336" s="595"/>
      <c r="S336" s="52"/>
      <c r="T336" s="40"/>
    </row>
    <row r="337" spans="2:20" ht="15" customHeight="1" x14ac:dyDescent="0.3">
      <c r="B337" s="84"/>
      <c r="C337" s="52"/>
      <c r="D337" s="52"/>
      <c r="E337" s="52"/>
      <c r="F337" s="52"/>
      <c r="G337" s="52"/>
      <c r="H337" s="52"/>
      <c r="I337" s="52"/>
      <c r="J337" s="52"/>
      <c r="K337" s="52"/>
      <c r="L337" s="52"/>
      <c r="M337" s="52"/>
      <c r="N337" s="52"/>
      <c r="O337" s="52"/>
      <c r="P337" s="52"/>
      <c r="Q337" s="52"/>
      <c r="R337" s="52"/>
      <c r="S337" s="52"/>
      <c r="T337" s="40"/>
    </row>
    <row r="338" spans="2:20" ht="20.100000000000001" customHeight="1" x14ac:dyDescent="0.3">
      <c r="B338" s="84"/>
      <c r="C338" s="52" t="s">
        <v>877</v>
      </c>
      <c r="D338" s="486"/>
      <c r="E338" s="486"/>
      <c r="F338" s="486"/>
      <c r="G338" s="486"/>
      <c r="H338" s="486"/>
      <c r="I338" s="486"/>
      <c r="J338" s="486"/>
      <c r="K338" s="486"/>
      <c r="L338" s="486"/>
      <c r="M338" s="486"/>
      <c r="N338" s="486"/>
      <c r="O338" s="486"/>
      <c r="P338" s="486"/>
      <c r="Q338" s="486"/>
      <c r="R338" s="486"/>
      <c r="S338" s="486"/>
      <c r="T338" s="60"/>
    </row>
    <row r="339" spans="2:20" ht="15" customHeight="1" x14ac:dyDescent="0.3">
      <c r="B339" s="84"/>
      <c r="C339" s="508" t="s">
        <v>539</v>
      </c>
      <c r="D339" s="52" t="s">
        <v>550</v>
      </c>
      <c r="E339" s="52"/>
      <c r="F339" s="52"/>
      <c r="G339" s="52"/>
      <c r="H339" s="508" t="s">
        <v>539</v>
      </c>
      <c r="I339" s="52" t="s">
        <v>554</v>
      </c>
      <c r="J339" s="52"/>
      <c r="K339" s="52"/>
      <c r="L339" s="52"/>
      <c r="M339" s="52"/>
      <c r="N339" s="52"/>
      <c r="O339" s="52"/>
      <c r="P339" s="52"/>
      <c r="Q339" s="52"/>
      <c r="R339" s="52"/>
      <c r="S339" s="52"/>
      <c r="T339" s="40"/>
    </row>
    <row r="340" spans="2:20" ht="15" customHeight="1" x14ac:dyDescent="0.3">
      <c r="B340" s="84"/>
      <c r="C340" s="508" t="s">
        <v>539</v>
      </c>
      <c r="D340" s="52" t="s">
        <v>551</v>
      </c>
      <c r="E340" s="52"/>
      <c r="F340" s="52"/>
      <c r="G340" s="52"/>
      <c r="H340" s="508" t="s">
        <v>539</v>
      </c>
      <c r="I340" s="52" t="s">
        <v>555</v>
      </c>
      <c r="J340" s="52"/>
      <c r="K340" s="52"/>
      <c r="L340" s="52"/>
      <c r="M340" s="52"/>
      <c r="N340" s="52"/>
      <c r="O340" s="52"/>
      <c r="P340" s="52"/>
      <c r="Q340" s="52"/>
      <c r="R340" s="52"/>
      <c r="S340" s="52"/>
      <c r="T340" s="40"/>
    </row>
    <row r="341" spans="2:20" ht="15" customHeight="1" x14ac:dyDescent="0.3">
      <c r="B341" s="84"/>
      <c r="C341" s="508" t="s">
        <v>539</v>
      </c>
      <c r="D341" s="52" t="s">
        <v>552</v>
      </c>
      <c r="E341" s="52"/>
      <c r="F341" s="52"/>
      <c r="G341" s="52"/>
      <c r="H341" s="508" t="s">
        <v>539</v>
      </c>
      <c r="I341" s="52" t="s">
        <v>556</v>
      </c>
      <c r="J341" s="52"/>
      <c r="K341" s="52"/>
      <c r="L341" s="52"/>
      <c r="M341" s="52"/>
      <c r="N341" s="52"/>
      <c r="O341" s="52"/>
      <c r="P341" s="52"/>
      <c r="Q341" s="52"/>
      <c r="R341" s="52"/>
      <c r="S341" s="52"/>
      <c r="T341" s="40"/>
    </row>
    <row r="342" spans="2:20" ht="15" customHeight="1" x14ac:dyDescent="0.3">
      <c r="B342" s="84"/>
      <c r="C342" s="508" t="s">
        <v>539</v>
      </c>
      <c r="D342" s="52" t="s">
        <v>553</v>
      </c>
      <c r="E342" s="52"/>
      <c r="F342" s="52"/>
      <c r="G342" s="52"/>
      <c r="H342" s="508" t="s">
        <v>539</v>
      </c>
      <c r="I342" s="52" t="s">
        <v>557</v>
      </c>
      <c r="J342" s="52"/>
      <c r="K342" s="52"/>
      <c r="L342" s="52"/>
      <c r="M342" s="52"/>
      <c r="N342" s="52"/>
      <c r="O342" s="52"/>
      <c r="P342" s="52"/>
      <c r="Q342" s="52"/>
      <c r="R342" s="52"/>
      <c r="S342" s="52"/>
      <c r="T342" s="40"/>
    </row>
    <row r="343" spans="2:20" ht="15" customHeight="1" x14ac:dyDescent="0.3">
      <c r="B343" s="84"/>
      <c r="C343" s="84"/>
      <c r="D343" s="486"/>
      <c r="E343" s="486"/>
      <c r="F343" s="486"/>
      <c r="G343" s="486"/>
      <c r="H343" s="486"/>
      <c r="I343" s="486"/>
      <c r="J343" s="486"/>
      <c r="K343" s="486"/>
      <c r="L343" s="486"/>
      <c r="M343" s="486"/>
      <c r="N343" s="486"/>
      <c r="O343" s="486"/>
      <c r="P343" s="486"/>
      <c r="Q343" s="486"/>
      <c r="R343" s="486"/>
      <c r="S343" s="486"/>
      <c r="T343" s="60"/>
    </row>
    <row r="344" spans="2:20" ht="15" customHeight="1" x14ac:dyDescent="0.3">
      <c r="B344" s="84"/>
      <c r="C344" s="52" t="s">
        <v>878</v>
      </c>
      <c r="D344" s="84"/>
      <c r="E344" s="52"/>
      <c r="F344" s="52"/>
      <c r="G344" s="52"/>
      <c r="H344" s="52"/>
      <c r="I344" s="52"/>
      <c r="J344" s="52"/>
      <c r="K344" s="52"/>
      <c r="L344" s="52"/>
      <c r="M344" s="52"/>
      <c r="N344" s="52"/>
      <c r="O344" s="52"/>
      <c r="P344" s="52"/>
      <c r="Q344" s="52"/>
      <c r="R344" s="52"/>
      <c r="S344" s="52"/>
      <c r="T344" s="40"/>
    </row>
    <row r="345" spans="2:20" ht="15" customHeight="1" x14ac:dyDescent="0.3">
      <c r="B345" s="84"/>
      <c r="C345" s="508" t="s">
        <v>539</v>
      </c>
      <c r="D345" s="52" t="s">
        <v>558</v>
      </c>
      <c r="E345" s="52"/>
      <c r="F345" s="52"/>
      <c r="G345" s="52"/>
      <c r="H345" s="52"/>
      <c r="I345" s="52"/>
      <c r="J345" s="52"/>
      <c r="K345" s="52"/>
      <c r="L345" s="52"/>
      <c r="M345" s="52"/>
      <c r="N345" s="52"/>
      <c r="O345" s="52"/>
      <c r="P345" s="52"/>
      <c r="Q345" s="52"/>
      <c r="R345" s="52"/>
      <c r="S345" s="52"/>
      <c r="T345" s="40"/>
    </row>
    <row r="346" spans="2:20" ht="15" customHeight="1" x14ac:dyDescent="0.3">
      <c r="B346" s="84"/>
      <c r="C346" s="508" t="s">
        <v>539</v>
      </c>
      <c r="D346" s="52" t="s">
        <v>555</v>
      </c>
      <c r="E346" s="52"/>
      <c r="F346" s="52"/>
      <c r="G346" s="52"/>
      <c r="H346" s="52"/>
      <c r="I346" s="52"/>
      <c r="J346" s="52"/>
      <c r="K346" s="52"/>
      <c r="L346" s="52"/>
      <c r="M346" s="52"/>
      <c r="N346" s="52"/>
      <c r="O346" s="52"/>
      <c r="P346" s="52"/>
      <c r="Q346" s="52"/>
      <c r="R346" s="52"/>
      <c r="S346" s="52"/>
      <c r="T346" s="40"/>
    </row>
    <row r="347" spans="2:20" ht="15" customHeight="1" x14ac:dyDescent="0.3">
      <c r="B347" s="84"/>
      <c r="C347" s="508" t="s">
        <v>539</v>
      </c>
      <c r="D347" s="52" t="s">
        <v>559</v>
      </c>
      <c r="E347" s="52"/>
      <c r="F347" s="52"/>
      <c r="G347" s="52"/>
      <c r="H347" s="52"/>
      <c r="I347" s="52"/>
      <c r="J347" s="52"/>
      <c r="K347" s="52"/>
      <c r="L347" s="52"/>
      <c r="M347" s="52"/>
      <c r="N347" s="52"/>
      <c r="O347" s="52"/>
      <c r="P347" s="52"/>
      <c r="Q347" s="52"/>
      <c r="R347" s="52"/>
      <c r="S347" s="52"/>
      <c r="T347" s="40"/>
    </row>
    <row r="348" spans="2:20" ht="15" customHeight="1" x14ac:dyDescent="0.3">
      <c r="B348" s="84"/>
      <c r="C348" s="84"/>
      <c r="D348" s="73"/>
      <c r="E348" s="73"/>
      <c r="F348" s="73"/>
      <c r="G348" s="73"/>
      <c r="H348" s="73"/>
      <c r="I348" s="73"/>
      <c r="J348" s="73"/>
      <c r="K348" s="73"/>
      <c r="L348" s="73"/>
      <c r="M348" s="73"/>
      <c r="N348" s="73"/>
      <c r="O348" s="73"/>
      <c r="P348" s="73"/>
      <c r="Q348" s="73"/>
      <c r="R348" s="73"/>
      <c r="S348" s="73"/>
      <c r="T348" s="74"/>
    </row>
    <row r="349" spans="2:20" ht="15" customHeight="1" x14ac:dyDescent="0.3">
      <c r="B349" s="84"/>
      <c r="C349" s="52" t="s">
        <v>879</v>
      </c>
      <c r="D349" s="84"/>
      <c r="E349" s="52"/>
      <c r="F349" s="52"/>
      <c r="G349" s="52"/>
      <c r="H349" s="52"/>
      <c r="I349" s="52"/>
      <c r="J349" s="52"/>
      <c r="K349" s="52"/>
      <c r="L349" s="52"/>
      <c r="M349" s="52"/>
      <c r="N349" s="52"/>
      <c r="O349" s="52"/>
      <c r="P349" s="52"/>
      <c r="Q349" s="52"/>
      <c r="R349" s="52"/>
      <c r="S349" s="52"/>
      <c r="T349" s="40"/>
    </row>
    <row r="350" spans="2:20" ht="15" customHeight="1" x14ac:dyDescent="0.3">
      <c r="B350" s="84"/>
      <c r="C350" s="508" t="s">
        <v>539</v>
      </c>
      <c r="D350" s="52" t="s">
        <v>560</v>
      </c>
      <c r="E350" s="52"/>
      <c r="F350" s="52"/>
      <c r="G350" s="508" t="s">
        <v>539</v>
      </c>
      <c r="H350" s="52" t="s">
        <v>563</v>
      </c>
      <c r="I350" s="52"/>
      <c r="J350" s="52"/>
      <c r="K350" s="52"/>
      <c r="L350" s="52"/>
      <c r="M350" s="52"/>
      <c r="N350" s="52"/>
      <c r="O350" s="52"/>
      <c r="P350" s="52"/>
      <c r="Q350" s="52"/>
      <c r="R350" s="52"/>
      <c r="S350" s="52"/>
      <c r="T350" s="40"/>
    </row>
    <row r="351" spans="2:20" ht="15" customHeight="1" x14ac:dyDescent="0.3">
      <c r="B351" s="84"/>
      <c r="C351" s="508" t="s">
        <v>539</v>
      </c>
      <c r="D351" s="52" t="s">
        <v>561</v>
      </c>
      <c r="E351" s="52"/>
      <c r="F351" s="52"/>
      <c r="G351" s="508" t="s">
        <v>539</v>
      </c>
      <c r="H351" s="52" t="s">
        <v>564</v>
      </c>
      <c r="I351" s="52"/>
      <c r="J351" s="52"/>
      <c r="K351" s="52"/>
      <c r="L351" s="52"/>
      <c r="M351" s="52"/>
      <c r="N351" s="52"/>
      <c r="O351" s="52"/>
      <c r="P351" s="52"/>
      <c r="Q351" s="52"/>
      <c r="R351" s="52"/>
      <c r="S351" s="52"/>
      <c r="T351" s="40"/>
    </row>
    <row r="352" spans="2:20" ht="15" customHeight="1" x14ac:dyDescent="0.3">
      <c r="B352" s="84"/>
      <c r="C352" s="508" t="s">
        <v>539</v>
      </c>
      <c r="D352" s="52" t="s">
        <v>562</v>
      </c>
      <c r="E352" s="52"/>
      <c r="F352" s="52"/>
      <c r="G352" s="52"/>
      <c r="H352" s="52"/>
      <c r="I352" s="52"/>
      <c r="J352" s="52"/>
      <c r="K352" s="52"/>
      <c r="L352" s="52"/>
      <c r="M352" s="52"/>
      <c r="N352" s="52"/>
      <c r="O352" s="52"/>
      <c r="P352" s="52"/>
      <c r="Q352" s="52"/>
      <c r="R352" s="52"/>
      <c r="S352" s="52"/>
      <c r="T352" s="40"/>
    </row>
    <row r="353" spans="2:20" ht="20.100000000000001" customHeight="1" x14ac:dyDescent="0.3">
      <c r="B353" s="73"/>
      <c r="C353" s="73"/>
      <c r="D353" s="73"/>
      <c r="E353" s="73"/>
      <c r="F353" s="73"/>
      <c r="G353" s="73"/>
      <c r="H353" s="73"/>
      <c r="I353" s="73"/>
      <c r="J353" s="73"/>
      <c r="K353" s="73"/>
      <c r="L353" s="73"/>
      <c r="M353" s="73"/>
      <c r="N353" s="73"/>
      <c r="O353" s="73"/>
      <c r="P353" s="73"/>
      <c r="Q353" s="73"/>
      <c r="R353" s="73"/>
      <c r="S353" s="73"/>
      <c r="T353" s="74"/>
    </row>
    <row r="354" spans="2:20" ht="20.100000000000001" customHeight="1" x14ac:dyDescent="0.3">
      <c r="B354" s="84"/>
      <c r="C354" s="115" t="s">
        <v>378</v>
      </c>
      <c r="D354" s="115"/>
      <c r="E354" s="115"/>
      <c r="F354" s="115"/>
      <c r="G354" s="115"/>
      <c r="H354" s="115"/>
      <c r="I354" s="115"/>
      <c r="J354" s="115"/>
      <c r="K354" s="115"/>
      <c r="L354" s="115"/>
      <c r="M354" s="115"/>
      <c r="N354" s="115"/>
      <c r="O354" s="115"/>
      <c r="P354" s="115"/>
      <c r="Q354" s="115"/>
      <c r="R354" s="115"/>
      <c r="S354" s="115"/>
      <c r="T354" s="307"/>
    </row>
    <row r="355" spans="2:20" ht="20.100000000000001" customHeight="1" x14ac:dyDescent="0.3">
      <c r="B355" s="84"/>
      <c r="C355" s="754" t="s">
        <v>587</v>
      </c>
      <c r="D355" s="754"/>
      <c r="E355" s="754"/>
      <c r="F355" s="754"/>
      <c r="G355" s="754"/>
      <c r="H355" s="754"/>
      <c r="I355" s="754"/>
      <c r="J355" s="754"/>
      <c r="K355" s="754"/>
      <c r="L355" s="754"/>
      <c r="M355" s="754"/>
      <c r="N355" s="496"/>
      <c r="O355" s="496"/>
      <c r="P355" s="496"/>
      <c r="Q355" s="481"/>
      <c r="R355" s="481"/>
      <c r="S355" s="481"/>
      <c r="T355" s="482"/>
    </row>
    <row r="356" spans="2:20" ht="20.100000000000001" customHeight="1" x14ac:dyDescent="0.3">
      <c r="B356" s="84"/>
      <c r="C356" s="754" t="s">
        <v>375</v>
      </c>
      <c r="D356" s="754"/>
      <c r="E356" s="754"/>
      <c r="F356" s="754"/>
      <c r="G356" s="754"/>
      <c r="H356" s="754"/>
      <c r="I356" s="754"/>
      <c r="J356" s="754"/>
      <c r="K356" s="754"/>
      <c r="L356" s="496"/>
      <c r="M356" s="496"/>
      <c r="N356" s="496"/>
      <c r="O356" s="496"/>
      <c r="P356" s="496"/>
      <c r="Q356" s="481"/>
      <c r="R356" s="481"/>
      <c r="S356" s="481"/>
      <c r="T356" s="482"/>
    </row>
    <row r="357" spans="2:20" ht="20.100000000000001" customHeight="1" x14ac:dyDescent="0.3">
      <c r="B357" s="84"/>
      <c r="C357" s="754" t="s">
        <v>373</v>
      </c>
      <c r="D357" s="754"/>
      <c r="E357" s="754"/>
      <c r="F357" s="754"/>
      <c r="G357" s="754"/>
      <c r="H357" s="754"/>
      <c r="I357" s="754"/>
      <c r="J357" s="754"/>
      <c r="K357" s="754"/>
      <c r="L357" s="754"/>
      <c r="M357" s="754"/>
      <c r="N357" s="754"/>
      <c r="O357" s="754"/>
      <c r="P357" s="754"/>
      <c r="Q357" s="481"/>
      <c r="R357" s="481"/>
      <c r="S357" s="481"/>
      <c r="T357" s="482"/>
    </row>
    <row r="358" spans="2:20" ht="20.100000000000001" customHeight="1" x14ac:dyDescent="0.3">
      <c r="B358" s="84"/>
      <c r="C358" s="754" t="s">
        <v>440</v>
      </c>
      <c r="D358" s="754"/>
      <c r="E358" s="754"/>
      <c r="F358" s="754"/>
      <c r="G358" s="754"/>
      <c r="H358" s="754"/>
      <c r="I358" s="496"/>
      <c r="J358" s="496"/>
      <c r="K358" s="496"/>
      <c r="L358" s="496"/>
      <c r="M358" s="496"/>
      <c r="N358" s="496"/>
      <c r="O358" s="496"/>
      <c r="P358" s="496"/>
      <c r="Q358" s="481"/>
      <c r="R358" s="481"/>
      <c r="S358" s="481"/>
      <c r="T358" s="482"/>
    </row>
    <row r="359" spans="2:20" ht="20.100000000000001" customHeight="1" x14ac:dyDescent="0.3">
      <c r="B359" s="84"/>
      <c r="C359" s="754" t="s">
        <v>374</v>
      </c>
      <c r="D359" s="754"/>
      <c r="E359" s="754"/>
      <c r="F359" s="754"/>
      <c r="G359" s="754"/>
      <c r="H359" s="754"/>
      <c r="I359" s="754"/>
      <c r="J359" s="754"/>
      <c r="K359" s="754"/>
      <c r="L359" s="754"/>
      <c r="M359" s="754"/>
      <c r="N359" s="754"/>
      <c r="O359" s="754"/>
      <c r="P359" s="754"/>
      <c r="Q359" s="481"/>
      <c r="R359" s="481"/>
      <c r="S359" s="481"/>
      <c r="T359" s="482"/>
    </row>
    <row r="360" spans="2:20" ht="20.100000000000001" customHeight="1" x14ac:dyDescent="0.3">
      <c r="B360" s="84"/>
      <c r="C360" s="754" t="s">
        <v>588</v>
      </c>
      <c r="D360" s="754"/>
      <c r="E360" s="754"/>
      <c r="F360" s="754"/>
      <c r="G360" s="754"/>
      <c r="H360" s="754"/>
      <c r="I360" s="754"/>
      <c r="J360" s="754"/>
      <c r="K360" s="754"/>
      <c r="L360" s="754"/>
      <c r="M360" s="754"/>
      <c r="N360" s="754"/>
      <c r="O360" s="754"/>
      <c r="P360" s="496"/>
      <c r="Q360" s="481"/>
      <c r="R360" s="481"/>
      <c r="S360" s="481"/>
      <c r="T360" s="482"/>
    </row>
    <row r="361" spans="2:20" ht="20.100000000000001" customHeight="1" x14ac:dyDescent="0.3">
      <c r="B361" s="84"/>
      <c r="C361" s="754" t="s">
        <v>649</v>
      </c>
      <c r="D361" s="754"/>
      <c r="E361" s="754"/>
      <c r="F361" s="754"/>
      <c r="G361" s="754"/>
      <c r="H361" s="754"/>
      <c r="I361" s="754"/>
      <c r="J361" s="754"/>
      <c r="K361" s="754"/>
      <c r="L361" s="754"/>
      <c r="M361" s="754"/>
      <c r="N361" s="754"/>
      <c r="O361" s="754"/>
      <c r="P361" s="496"/>
      <c r="Q361" s="481"/>
      <c r="R361" s="481"/>
      <c r="S361" s="481"/>
      <c r="T361" s="482"/>
    </row>
    <row r="362" spans="2:20" ht="20.100000000000001" customHeight="1" x14ac:dyDescent="0.3">
      <c r="B362" s="84"/>
      <c r="C362" s="757" t="s">
        <v>695</v>
      </c>
      <c r="D362" s="757"/>
      <c r="E362" s="757"/>
      <c r="F362" s="757"/>
      <c r="G362" s="757"/>
      <c r="H362" s="757"/>
      <c r="I362" s="757"/>
      <c r="J362" s="757"/>
      <c r="K362" s="757"/>
      <c r="L362" s="757"/>
      <c r="M362" s="757"/>
      <c r="N362" s="757"/>
      <c r="O362" s="757"/>
      <c r="P362" s="481"/>
      <c r="Q362" s="481"/>
      <c r="R362" s="481"/>
      <c r="S362" s="481"/>
      <c r="T362" s="482"/>
    </row>
    <row r="363" spans="2:20" ht="20.100000000000001" customHeight="1" x14ac:dyDescent="0.3">
      <c r="B363" s="84"/>
      <c r="C363" s="481"/>
      <c r="D363" s="481"/>
      <c r="E363" s="481"/>
      <c r="F363" s="481"/>
      <c r="G363" s="481"/>
      <c r="H363" s="481"/>
      <c r="I363" s="481"/>
      <c r="J363" s="481"/>
      <c r="K363" s="481"/>
      <c r="L363" s="481"/>
      <c r="M363" s="481"/>
      <c r="N363" s="481"/>
      <c r="O363" s="481"/>
      <c r="P363" s="481"/>
      <c r="Q363" s="481"/>
      <c r="R363" s="481"/>
      <c r="S363" s="481"/>
      <c r="T363" s="482"/>
    </row>
    <row r="364" spans="2:20" ht="20.100000000000001" customHeight="1" x14ac:dyDescent="0.3">
      <c r="B364" s="511"/>
      <c r="C364" s="511"/>
      <c r="D364" s="511"/>
      <c r="E364" s="511"/>
      <c r="F364" s="511"/>
      <c r="G364" s="511"/>
      <c r="H364" s="511"/>
      <c r="I364" s="511"/>
      <c r="J364" s="511"/>
      <c r="K364" s="511"/>
      <c r="L364" s="511"/>
      <c r="M364" s="511"/>
      <c r="N364" s="511"/>
      <c r="O364" s="511"/>
      <c r="P364" s="511"/>
      <c r="Q364" s="511"/>
      <c r="R364" s="511"/>
      <c r="S364" s="511"/>
      <c r="T364" s="511"/>
    </row>
    <row r="365" spans="2:20" ht="20.100000000000001" customHeight="1" x14ac:dyDescent="0.3">
      <c r="B365" s="512"/>
      <c r="C365" s="512"/>
      <c r="D365" s="512"/>
      <c r="E365" s="512"/>
      <c r="F365" s="512"/>
      <c r="G365" s="512"/>
      <c r="H365" s="512"/>
      <c r="I365" s="512"/>
      <c r="J365" s="512"/>
      <c r="K365" s="512"/>
      <c r="L365" s="512"/>
      <c r="M365" s="512"/>
      <c r="N365" s="512"/>
      <c r="O365" s="512"/>
      <c r="P365" s="512"/>
      <c r="Q365" s="512"/>
      <c r="R365" s="512"/>
      <c r="S365" s="512"/>
      <c r="T365" s="511"/>
    </row>
    <row r="366" spans="2:20" ht="20.100000000000001" customHeight="1" x14ac:dyDescent="0.3">
      <c r="B366" s="84"/>
      <c r="C366" s="123" t="s">
        <v>377</v>
      </c>
      <c r="D366" s="123"/>
      <c r="E366" s="123"/>
      <c r="F366" s="123"/>
      <c r="G366" s="123"/>
      <c r="H366" s="123"/>
      <c r="I366" s="123"/>
      <c r="J366" s="123"/>
      <c r="K366" s="123"/>
      <c r="L366" s="123"/>
      <c r="M366" s="123"/>
      <c r="N366" s="123"/>
      <c r="O366" s="123"/>
      <c r="P366" s="123"/>
      <c r="Q366" s="123"/>
      <c r="R366" s="123"/>
      <c r="S366" s="123"/>
      <c r="T366" s="180"/>
    </row>
    <row r="367" spans="2:20" ht="20.100000000000001" customHeight="1" x14ac:dyDescent="0.3">
      <c r="B367" s="52"/>
      <c r="C367" s="52"/>
      <c r="D367" s="52"/>
      <c r="E367" s="52"/>
      <c r="F367" s="52"/>
      <c r="G367" s="52"/>
      <c r="H367" s="52"/>
      <c r="I367" s="52"/>
      <c r="J367" s="52"/>
      <c r="K367" s="52"/>
      <c r="L367" s="52"/>
      <c r="M367" s="52"/>
      <c r="N367" s="52"/>
      <c r="O367" s="52"/>
      <c r="P367" s="52"/>
      <c r="Q367" s="52"/>
      <c r="R367" s="52"/>
      <c r="S367" s="52"/>
      <c r="T367" s="40"/>
    </row>
    <row r="368" spans="2:20" ht="20.100000000000001" customHeight="1" x14ac:dyDescent="0.3">
      <c r="B368" s="84"/>
      <c r="C368" s="115" t="s">
        <v>332</v>
      </c>
      <c r="D368" s="115"/>
      <c r="E368" s="115"/>
      <c r="F368" s="115"/>
      <c r="G368" s="115"/>
      <c r="H368" s="115"/>
      <c r="I368" s="115"/>
      <c r="J368" s="115"/>
      <c r="K368" s="115"/>
      <c r="L368" s="115"/>
      <c r="M368" s="115"/>
      <c r="N368" s="115"/>
      <c r="O368" s="115"/>
      <c r="P368" s="115"/>
      <c r="Q368" s="115"/>
      <c r="R368" s="115"/>
      <c r="S368" s="115"/>
      <c r="T368" s="307"/>
    </row>
    <row r="369" spans="2:20" ht="20.100000000000001" customHeight="1" x14ac:dyDescent="0.3">
      <c r="B369" s="84"/>
      <c r="C369" s="756" t="s">
        <v>662</v>
      </c>
      <c r="D369" s="756"/>
      <c r="E369" s="486"/>
      <c r="F369" s="486"/>
      <c r="G369" s="486"/>
      <c r="H369" s="486"/>
      <c r="I369" s="486"/>
      <c r="J369" s="486"/>
      <c r="K369" s="486"/>
      <c r="L369" s="486"/>
      <c r="M369" s="486"/>
      <c r="N369" s="486"/>
      <c r="O369" s="486"/>
      <c r="P369" s="486"/>
      <c r="Q369" s="486"/>
      <c r="R369" s="486"/>
      <c r="S369" s="486"/>
      <c r="T369" s="60"/>
    </row>
    <row r="370" spans="2:20" ht="20.100000000000001" customHeight="1" x14ac:dyDescent="0.3">
      <c r="B370" s="84"/>
      <c r="C370" s="756" t="s">
        <v>663</v>
      </c>
      <c r="D370" s="756"/>
      <c r="E370" s="486"/>
      <c r="F370" s="486"/>
      <c r="G370" s="486"/>
      <c r="H370" s="486"/>
      <c r="I370" s="486"/>
      <c r="J370" s="486"/>
      <c r="K370" s="486"/>
      <c r="L370" s="486"/>
      <c r="M370" s="486"/>
      <c r="N370" s="486"/>
      <c r="O370" s="486"/>
      <c r="P370" s="486"/>
      <c r="Q370" s="486"/>
      <c r="R370" s="486"/>
      <c r="S370" s="486"/>
      <c r="T370" s="60"/>
    </row>
    <row r="371" spans="2:20" ht="20.100000000000001" customHeight="1" x14ac:dyDescent="0.3">
      <c r="B371" s="84"/>
      <c r="C371" s="115"/>
      <c r="D371" s="115"/>
      <c r="E371" s="115"/>
      <c r="F371" s="115"/>
      <c r="G371" s="115"/>
      <c r="H371" s="115"/>
      <c r="I371" s="115"/>
      <c r="J371" s="115"/>
      <c r="K371" s="115"/>
      <c r="L371" s="115"/>
      <c r="M371" s="115"/>
      <c r="N371" s="115"/>
      <c r="O371" s="115"/>
      <c r="P371" s="115"/>
      <c r="Q371" s="115"/>
      <c r="R371" s="115"/>
      <c r="S371" s="115"/>
      <c r="T371" s="307"/>
    </row>
    <row r="372" spans="2:20" ht="20.100000000000001" customHeight="1" x14ac:dyDescent="0.3">
      <c r="B372" s="84"/>
      <c r="C372" s="595" t="s">
        <v>880</v>
      </c>
      <c r="D372" s="595"/>
      <c r="E372" s="595"/>
      <c r="F372" s="595"/>
      <c r="G372" s="595"/>
      <c r="H372" s="595"/>
      <c r="I372" s="595"/>
      <c r="J372" s="595"/>
      <c r="K372" s="595"/>
      <c r="L372" s="595"/>
      <c r="M372" s="595"/>
      <c r="N372" s="595"/>
      <c r="O372" s="595"/>
      <c r="P372" s="595"/>
      <c r="Q372" s="595"/>
      <c r="R372" s="595"/>
      <c r="S372" s="486"/>
      <c r="T372" s="60"/>
    </row>
    <row r="373" spans="2:20" ht="20.100000000000001" customHeight="1" x14ac:dyDescent="0.3">
      <c r="B373" s="84"/>
      <c r="C373" s="595"/>
      <c r="D373" s="595"/>
      <c r="E373" s="595"/>
      <c r="F373" s="595"/>
      <c r="G373" s="595"/>
      <c r="H373" s="595"/>
      <c r="I373" s="595"/>
      <c r="J373" s="595"/>
      <c r="K373" s="595"/>
      <c r="L373" s="595"/>
      <c r="M373" s="595"/>
      <c r="N373" s="595"/>
      <c r="O373" s="595"/>
      <c r="P373" s="595"/>
      <c r="Q373" s="595"/>
      <c r="R373" s="595"/>
      <c r="S373" s="486"/>
      <c r="T373" s="60"/>
    </row>
    <row r="374" spans="2:20" ht="20.100000000000001" customHeight="1" x14ac:dyDescent="0.3">
      <c r="B374" s="84"/>
      <c r="C374" s="52"/>
      <c r="D374" s="52"/>
      <c r="E374" s="52"/>
      <c r="F374" s="52"/>
      <c r="G374" s="52"/>
      <c r="H374" s="52"/>
      <c r="I374" s="52"/>
      <c r="J374" s="52"/>
      <c r="K374" s="52"/>
      <c r="L374" s="52"/>
      <c r="M374" s="52"/>
      <c r="N374" s="52"/>
      <c r="O374" s="52"/>
      <c r="P374" s="52"/>
      <c r="Q374" s="52"/>
      <c r="R374" s="52"/>
      <c r="S374" s="52"/>
      <c r="T374" s="40"/>
    </row>
    <row r="375" spans="2:20" ht="20.100000000000001" customHeight="1" x14ac:dyDescent="0.3">
      <c r="B375" s="84"/>
      <c r="C375" s="115" t="s">
        <v>378</v>
      </c>
      <c r="D375" s="115"/>
      <c r="E375" s="115"/>
      <c r="F375" s="115"/>
      <c r="G375" s="115"/>
      <c r="H375" s="115"/>
      <c r="I375" s="115"/>
      <c r="J375" s="115"/>
      <c r="K375" s="115"/>
      <c r="L375" s="115"/>
      <c r="M375" s="115"/>
      <c r="N375" s="115"/>
      <c r="O375" s="115"/>
      <c r="P375" s="115"/>
      <c r="Q375" s="115"/>
      <c r="R375" s="115"/>
      <c r="S375" s="115"/>
      <c r="T375" s="307"/>
    </row>
    <row r="376" spans="2:20" ht="20.100000000000001" customHeight="1" x14ac:dyDescent="0.3">
      <c r="B376" s="84"/>
      <c r="C376" s="754" t="s">
        <v>379</v>
      </c>
      <c r="D376" s="754"/>
      <c r="E376" s="754"/>
      <c r="F376" s="754"/>
      <c r="G376" s="754"/>
      <c r="H376" s="754"/>
      <c r="I376" s="754"/>
      <c r="J376" s="754"/>
      <c r="K376" s="754"/>
      <c r="L376" s="754"/>
      <c r="M376" s="754"/>
      <c r="N376" s="496"/>
      <c r="O376" s="496"/>
      <c r="P376" s="481"/>
      <c r="Q376" s="481"/>
      <c r="R376" s="481"/>
      <c r="S376" s="481"/>
      <c r="T376" s="482"/>
    </row>
    <row r="377" spans="2:20" ht="20.100000000000001" customHeight="1" x14ac:dyDescent="0.3">
      <c r="B377" s="84"/>
      <c r="C377" s="754" t="s">
        <v>589</v>
      </c>
      <c r="D377" s="754"/>
      <c r="E377" s="754"/>
      <c r="F377" s="754"/>
      <c r="G377" s="754"/>
      <c r="H377" s="754"/>
      <c r="I377" s="754"/>
      <c r="J377" s="754"/>
      <c r="K377" s="754"/>
      <c r="L377" s="754"/>
      <c r="M377" s="754"/>
      <c r="N377" s="754"/>
      <c r="O377" s="496"/>
      <c r="P377" s="481"/>
      <c r="Q377" s="481"/>
      <c r="R377" s="481"/>
      <c r="S377" s="481"/>
      <c r="T377" s="482"/>
    </row>
    <row r="378" spans="2:20" ht="20.100000000000001" customHeight="1" x14ac:dyDescent="0.3">
      <c r="B378" s="84"/>
      <c r="C378" s="754" t="s">
        <v>366</v>
      </c>
      <c r="D378" s="754"/>
      <c r="E378" s="754"/>
      <c r="F378" s="754"/>
      <c r="G378" s="754"/>
      <c r="H378" s="754"/>
      <c r="I378" s="754"/>
      <c r="J378" s="754"/>
      <c r="K378" s="754"/>
      <c r="L378" s="754"/>
      <c r="M378" s="496"/>
      <c r="N378" s="496"/>
      <c r="O378" s="496"/>
      <c r="P378" s="481"/>
      <c r="Q378" s="481"/>
      <c r="R378" s="481"/>
      <c r="S378" s="481"/>
      <c r="T378" s="482"/>
    </row>
    <row r="379" spans="2:20" ht="20.100000000000001" customHeight="1" x14ac:dyDescent="0.3">
      <c r="B379" s="84"/>
      <c r="C379" s="754" t="s">
        <v>442</v>
      </c>
      <c r="D379" s="754"/>
      <c r="E379" s="754"/>
      <c r="F379" s="754"/>
      <c r="G379" s="754"/>
      <c r="H379" s="754"/>
      <c r="I379" s="754"/>
      <c r="J379" s="754"/>
      <c r="K379" s="754"/>
      <c r="L379" s="754"/>
      <c r="M379" s="754"/>
      <c r="N379" s="754"/>
      <c r="O379" s="754"/>
      <c r="P379" s="481"/>
      <c r="Q379" s="481"/>
      <c r="R379" s="481"/>
      <c r="S379" s="481"/>
      <c r="T379" s="482"/>
    </row>
    <row r="380" spans="2:20" ht="20.100000000000001" customHeight="1" x14ac:dyDescent="0.3">
      <c r="B380" s="84"/>
      <c r="C380" s="754" t="s">
        <v>447</v>
      </c>
      <c r="D380" s="754"/>
      <c r="E380" s="754"/>
      <c r="F380" s="754"/>
      <c r="G380" s="754"/>
      <c r="H380" s="754"/>
      <c r="I380" s="754"/>
      <c r="J380" s="754"/>
      <c r="K380" s="754"/>
      <c r="L380" s="754"/>
      <c r="M380" s="754"/>
      <c r="N380" s="496"/>
      <c r="O380" s="496"/>
      <c r="P380" s="481"/>
      <c r="Q380" s="481"/>
      <c r="R380" s="481"/>
      <c r="S380" s="481"/>
      <c r="T380" s="482"/>
    </row>
    <row r="381" spans="2:20" ht="20.100000000000001" customHeight="1" x14ac:dyDescent="0.3">
      <c r="B381" s="84"/>
      <c r="C381" s="52"/>
      <c r="D381" s="52"/>
      <c r="E381" s="52"/>
      <c r="F381" s="52"/>
      <c r="G381" s="52"/>
      <c r="H381" s="52"/>
      <c r="I381" s="52"/>
      <c r="J381" s="52"/>
      <c r="K381" s="52"/>
      <c r="L381" s="52"/>
      <c r="M381" s="52"/>
      <c r="N381" s="52"/>
      <c r="O381" s="52"/>
      <c r="P381" s="52"/>
      <c r="Q381" s="52"/>
      <c r="R381" s="52"/>
      <c r="S381" s="52"/>
      <c r="T381" s="40"/>
    </row>
    <row r="382" spans="2:20" ht="20.100000000000001" customHeight="1" x14ac:dyDescent="0.3">
      <c r="B382" s="84"/>
      <c r="C382" s="758" t="s">
        <v>881</v>
      </c>
      <c r="D382" s="758"/>
      <c r="E382" s="758"/>
      <c r="F382" s="758"/>
      <c r="G382" s="758"/>
      <c r="H382" s="758"/>
      <c r="I382" s="758"/>
      <c r="J382" s="758"/>
      <c r="K382" s="758"/>
      <c r="L382" s="758"/>
      <c r="M382" s="758"/>
      <c r="N382" s="758"/>
      <c r="O382" s="758"/>
      <c r="P382" s="758"/>
      <c r="Q382" s="758"/>
      <c r="R382" s="758"/>
      <c r="S382" s="115"/>
      <c r="T382" s="307"/>
    </row>
    <row r="383" spans="2:20" ht="20.100000000000001" customHeight="1" x14ac:dyDescent="0.3">
      <c r="B383" s="84"/>
      <c r="C383" s="758"/>
      <c r="D383" s="758"/>
      <c r="E383" s="758"/>
      <c r="F383" s="758"/>
      <c r="G383" s="758"/>
      <c r="H383" s="758"/>
      <c r="I383" s="758"/>
      <c r="J383" s="758"/>
      <c r="K383" s="758"/>
      <c r="L383" s="758"/>
      <c r="M383" s="758"/>
      <c r="N383" s="758"/>
      <c r="O383" s="758"/>
      <c r="P383" s="758"/>
      <c r="Q383" s="758"/>
      <c r="R383" s="758"/>
      <c r="S383" s="115"/>
      <c r="T383" s="307"/>
    </row>
    <row r="384" spans="2:20" ht="20.100000000000001" customHeight="1" x14ac:dyDescent="0.3">
      <c r="B384" s="84"/>
      <c r="C384" s="758"/>
      <c r="D384" s="758"/>
      <c r="E384" s="758"/>
      <c r="F384" s="758"/>
      <c r="G384" s="758"/>
      <c r="H384" s="758"/>
      <c r="I384" s="758"/>
      <c r="J384" s="758"/>
      <c r="K384" s="758"/>
      <c r="L384" s="758"/>
      <c r="M384" s="758"/>
      <c r="N384" s="758"/>
      <c r="O384" s="758"/>
      <c r="P384" s="758"/>
      <c r="Q384" s="758"/>
      <c r="R384" s="758"/>
      <c r="S384" s="115"/>
      <c r="T384" s="307"/>
    </row>
    <row r="385" spans="2:20" ht="20.100000000000001" customHeight="1" x14ac:dyDescent="0.3">
      <c r="B385" s="115"/>
      <c r="C385" s="115"/>
      <c r="D385" s="115"/>
      <c r="E385" s="115"/>
      <c r="F385" s="115"/>
      <c r="G385" s="115"/>
      <c r="H385" s="115"/>
      <c r="I385" s="115"/>
      <c r="J385" s="115"/>
      <c r="K385" s="115"/>
      <c r="L385" s="115"/>
      <c r="M385" s="115"/>
      <c r="N385" s="115"/>
      <c r="O385" s="115"/>
      <c r="P385" s="115"/>
      <c r="Q385" s="115"/>
      <c r="R385" s="115"/>
      <c r="S385" s="115"/>
      <c r="T385" s="307"/>
    </row>
    <row r="386" spans="2:20" ht="20.100000000000001" customHeight="1" x14ac:dyDescent="0.3">
      <c r="B386" s="100"/>
      <c r="C386" s="100"/>
      <c r="D386" s="100"/>
      <c r="E386" s="100"/>
      <c r="F386" s="100"/>
      <c r="G386" s="100"/>
      <c r="H386" s="100"/>
      <c r="I386" s="100"/>
      <c r="J386" s="100"/>
      <c r="K386" s="100"/>
      <c r="L386" s="100"/>
      <c r="M386" s="100"/>
      <c r="N386" s="100"/>
      <c r="O386" s="100"/>
      <c r="P386" s="100"/>
      <c r="Q386" s="100"/>
      <c r="R386" s="100"/>
      <c r="S386" s="100"/>
      <c r="T386" s="100"/>
    </row>
    <row r="387" spans="2:20" ht="20.100000000000001" customHeight="1" x14ac:dyDescent="0.3">
      <c r="B387" s="79"/>
      <c r="C387" s="79"/>
      <c r="D387" s="79"/>
      <c r="E387" s="79"/>
      <c r="F387" s="79"/>
      <c r="G387" s="79"/>
      <c r="H387" s="79"/>
      <c r="I387" s="79"/>
      <c r="J387" s="79"/>
      <c r="K387" s="79"/>
      <c r="L387" s="79"/>
      <c r="M387" s="79"/>
      <c r="N387" s="79"/>
      <c r="O387" s="79"/>
      <c r="P387" s="79"/>
      <c r="Q387" s="79"/>
      <c r="R387" s="79"/>
      <c r="S387" s="79"/>
      <c r="T387" s="80"/>
    </row>
    <row r="388" spans="2:20" ht="20.100000000000001" customHeight="1" x14ac:dyDescent="0.3">
      <c r="B388" s="84"/>
      <c r="C388" s="123" t="s">
        <v>380</v>
      </c>
      <c r="D388" s="123"/>
      <c r="E388" s="123"/>
      <c r="F388" s="123"/>
      <c r="G388" s="123"/>
      <c r="H388" s="123"/>
      <c r="I388" s="123"/>
      <c r="J388" s="123"/>
      <c r="K388" s="123"/>
      <c r="L388" s="123"/>
      <c r="M388" s="123"/>
      <c r="N388" s="123"/>
      <c r="O388" s="123"/>
      <c r="P388" s="123"/>
      <c r="Q388" s="123"/>
      <c r="R388" s="123"/>
      <c r="S388" s="123"/>
      <c r="T388" s="180"/>
    </row>
    <row r="389" spans="2:20" ht="20.100000000000001" customHeight="1" x14ac:dyDescent="0.3">
      <c r="B389" s="86"/>
      <c r="C389" s="86"/>
      <c r="D389" s="86"/>
      <c r="E389" s="86"/>
      <c r="F389" s="86"/>
      <c r="G389" s="86"/>
      <c r="H389" s="86"/>
      <c r="I389" s="86"/>
      <c r="J389" s="86"/>
      <c r="K389" s="86"/>
      <c r="L389" s="86"/>
      <c r="M389" s="86"/>
      <c r="N389" s="86"/>
      <c r="O389" s="86"/>
      <c r="P389" s="86"/>
      <c r="Q389" s="86"/>
      <c r="R389" s="86"/>
      <c r="S389" s="86"/>
      <c r="T389" s="100"/>
    </row>
    <row r="390" spans="2:20" ht="20.100000000000001" customHeight="1" x14ac:dyDescent="0.3">
      <c r="B390" s="84"/>
      <c r="C390" s="115" t="s">
        <v>332</v>
      </c>
      <c r="D390" s="115"/>
      <c r="E390" s="115"/>
      <c r="F390" s="115"/>
      <c r="G390" s="115"/>
      <c r="H390" s="115"/>
      <c r="I390" s="115"/>
      <c r="J390" s="115"/>
      <c r="K390" s="115"/>
      <c r="L390" s="115"/>
      <c r="M390" s="115"/>
      <c r="N390" s="115"/>
      <c r="O390" s="115"/>
      <c r="P390" s="115"/>
      <c r="Q390" s="115"/>
      <c r="R390" s="115"/>
      <c r="S390" s="115"/>
      <c r="T390" s="307"/>
    </row>
    <row r="391" spans="2:20" ht="20.100000000000001" customHeight="1" x14ac:dyDescent="0.3">
      <c r="B391" s="84"/>
      <c r="C391" s="760" t="s">
        <v>665</v>
      </c>
      <c r="D391" s="760"/>
      <c r="E391" s="486"/>
      <c r="F391" s="760" t="s">
        <v>664</v>
      </c>
      <c r="G391" s="760"/>
      <c r="H391" s="486"/>
      <c r="I391" s="486"/>
      <c r="J391" s="486"/>
      <c r="K391" s="493"/>
      <c r="L391" s="486"/>
      <c r="M391" s="486"/>
      <c r="N391" s="486"/>
      <c r="O391" s="486"/>
      <c r="P391" s="486"/>
      <c r="Q391" s="486"/>
      <c r="R391" s="486"/>
      <c r="S391" s="486"/>
      <c r="T391" s="60"/>
    </row>
    <row r="392" spans="2:20" ht="20.100000000000001" customHeight="1" x14ac:dyDescent="0.3">
      <c r="B392" s="84"/>
      <c r="C392" s="760" t="s">
        <v>616</v>
      </c>
      <c r="D392" s="760"/>
      <c r="E392" s="486"/>
      <c r="F392" s="486"/>
      <c r="G392" s="486"/>
      <c r="H392" s="486"/>
      <c r="I392" s="486"/>
      <c r="J392" s="486"/>
      <c r="K392" s="492"/>
      <c r="L392" s="486"/>
      <c r="M392" s="486"/>
      <c r="N392" s="486"/>
      <c r="O392" s="486"/>
      <c r="P392" s="486"/>
      <c r="Q392" s="486"/>
      <c r="R392" s="486"/>
      <c r="S392" s="486"/>
      <c r="T392" s="60"/>
    </row>
    <row r="393" spans="2:20" ht="20.100000000000001" customHeight="1" x14ac:dyDescent="0.3">
      <c r="B393" s="84"/>
      <c r="C393" s="115"/>
      <c r="D393" s="474"/>
      <c r="E393" s="474"/>
      <c r="F393" s="474"/>
      <c r="G393" s="474"/>
      <c r="H393" s="474"/>
      <c r="I393" s="474"/>
      <c r="J393" s="474"/>
      <c r="K393" s="474"/>
      <c r="L393" s="474"/>
      <c r="M393" s="474"/>
      <c r="N393" s="474"/>
      <c r="O393" s="474"/>
      <c r="P393" s="474"/>
      <c r="Q393" s="474"/>
      <c r="R393" s="474"/>
      <c r="S393" s="474"/>
      <c r="T393" s="475"/>
    </row>
    <row r="394" spans="2:20" ht="20.100000000000001" customHeight="1" x14ac:dyDescent="0.3">
      <c r="B394" s="84"/>
      <c r="C394" s="52" t="s">
        <v>882</v>
      </c>
      <c r="D394" s="52"/>
      <c r="E394" s="52"/>
      <c r="F394" s="52"/>
      <c r="G394" s="52"/>
      <c r="H394" s="52"/>
      <c r="I394" s="52"/>
      <c r="J394" s="52"/>
      <c r="K394" s="52"/>
      <c r="L394" s="52"/>
      <c r="M394" s="52"/>
      <c r="N394" s="52"/>
      <c r="O394" s="52"/>
      <c r="P394" s="52"/>
      <c r="Q394" s="52"/>
      <c r="R394" s="52"/>
      <c r="S394" s="52"/>
      <c r="T394" s="40"/>
    </row>
    <row r="395" spans="2:20" ht="20.100000000000001" customHeight="1" x14ac:dyDescent="0.3">
      <c r="B395" s="84"/>
      <c r="C395" s="52"/>
      <c r="D395" s="86"/>
      <c r="E395" s="86"/>
      <c r="F395" s="86"/>
      <c r="G395" s="86"/>
      <c r="H395" s="86"/>
      <c r="I395" s="86"/>
      <c r="J395" s="86"/>
      <c r="K395" s="86"/>
      <c r="L395" s="86"/>
      <c r="M395" s="86"/>
      <c r="N395" s="86"/>
      <c r="O395" s="86"/>
      <c r="P395" s="86"/>
      <c r="Q395" s="86"/>
      <c r="R395" s="86"/>
      <c r="S395" s="86"/>
      <c r="T395" s="100"/>
    </row>
    <row r="396" spans="2:20" ht="20.100000000000001" customHeight="1" x14ac:dyDescent="0.3">
      <c r="B396" s="84"/>
      <c r="C396" s="115" t="s">
        <v>354</v>
      </c>
      <c r="D396" s="474"/>
      <c r="E396" s="474"/>
      <c r="F396" s="474"/>
      <c r="G396" s="474"/>
      <c r="H396" s="474"/>
      <c r="I396" s="474"/>
      <c r="J396" s="474"/>
      <c r="K396" s="474"/>
      <c r="L396" s="474"/>
      <c r="M396" s="474"/>
      <c r="N396" s="474"/>
      <c r="O396" s="474"/>
      <c r="P396" s="474"/>
      <c r="Q396" s="474"/>
      <c r="R396" s="474"/>
      <c r="S396" s="474"/>
      <c r="T396" s="475"/>
    </row>
    <row r="397" spans="2:20" ht="20.100000000000001" customHeight="1" x14ac:dyDescent="0.3">
      <c r="B397" s="84"/>
      <c r="C397" s="757" t="s">
        <v>584</v>
      </c>
      <c r="D397" s="757"/>
      <c r="E397" s="757"/>
      <c r="F397" s="757"/>
      <c r="G397" s="757"/>
      <c r="H397" s="757"/>
      <c r="I397" s="757"/>
      <c r="J397" s="757"/>
      <c r="K397" s="757"/>
      <c r="L397" s="757"/>
      <c r="M397" s="757"/>
      <c r="N397" s="757"/>
      <c r="O397" s="757"/>
      <c r="P397" s="757"/>
      <c r="Q397" s="757"/>
      <c r="R397" s="757"/>
      <c r="S397" s="757"/>
      <c r="T397" s="477"/>
    </row>
    <row r="398" spans="2:20" ht="20.100000000000001" customHeight="1" x14ac:dyDescent="0.3">
      <c r="B398" s="84"/>
      <c r="C398" s="757" t="s">
        <v>381</v>
      </c>
      <c r="D398" s="757"/>
      <c r="E398" s="757"/>
      <c r="F398" s="757"/>
      <c r="G398" s="757"/>
      <c r="H398" s="757"/>
      <c r="I398" s="757"/>
      <c r="J398" s="757"/>
      <c r="K398" s="757"/>
      <c r="L398" s="757"/>
      <c r="M398" s="757"/>
      <c r="N398" s="757"/>
      <c r="O398" s="757"/>
      <c r="P398" s="757"/>
      <c r="Q398" s="757"/>
      <c r="R398" s="757"/>
      <c r="S398" s="757"/>
      <c r="T398" s="477"/>
    </row>
    <row r="399" spans="2:20" ht="20.100000000000001" customHeight="1" x14ac:dyDescent="0.3">
      <c r="B399" s="84"/>
      <c r="C399" s="757" t="s">
        <v>590</v>
      </c>
      <c r="D399" s="757"/>
      <c r="E399" s="757"/>
      <c r="F399" s="757"/>
      <c r="G399" s="757"/>
      <c r="H399" s="757"/>
      <c r="I399" s="757"/>
      <c r="J399" s="757"/>
      <c r="K399" s="757"/>
      <c r="L399" s="513"/>
      <c r="M399" s="513"/>
      <c r="N399" s="757"/>
      <c r="O399" s="757"/>
      <c r="P399" s="757"/>
      <c r="Q399" s="757"/>
      <c r="R399" s="757"/>
      <c r="S399" s="513"/>
      <c r="T399" s="477"/>
    </row>
    <row r="400" spans="2:20" ht="20.100000000000001" customHeight="1" x14ac:dyDescent="0.3">
      <c r="B400" s="84"/>
      <c r="C400" s="757" t="s">
        <v>591</v>
      </c>
      <c r="D400" s="757"/>
      <c r="E400" s="757"/>
      <c r="F400" s="757"/>
      <c r="G400" s="757"/>
      <c r="H400" s="757"/>
      <c r="I400" s="757"/>
      <c r="J400" s="757"/>
      <c r="K400" s="757"/>
      <c r="L400" s="757"/>
      <c r="M400" s="757"/>
      <c r="N400" s="513"/>
      <c r="O400" s="513"/>
      <c r="P400" s="513"/>
      <c r="Q400" s="513"/>
      <c r="R400" s="513"/>
      <c r="S400" s="513"/>
      <c r="T400" s="477"/>
    </row>
    <row r="401" spans="2:20" ht="20.100000000000001" customHeight="1" x14ac:dyDescent="0.3">
      <c r="B401" s="84"/>
      <c r="C401" s="757" t="s">
        <v>592</v>
      </c>
      <c r="D401" s="757"/>
      <c r="E401" s="757"/>
      <c r="F401" s="757"/>
      <c r="G401" s="757"/>
      <c r="H401" s="757"/>
      <c r="I401" s="757"/>
      <c r="J401" s="757"/>
      <c r="K401" s="757"/>
      <c r="L401" s="757"/>
      <c r="M401" s="757"/>
      <c r="N401" s="513"/>
      <c r="O401" s="513"/>
      <c r="P401" s="513"/>
      <c r="Q401" s="513"/>
      <c r="R401" s="513"/>
      <c r="S401" s="513"/>
      <c r="T401" s="477"/>
    </row>
    <row r="402" spans="2:20" ht="20.100000000000001" customHeight="1" x14ac:dyDescent="0.3">
      <c r="B402" s="84"/>
      <c r="C402" s="757" t="s">
        <v>593</v>
      </c>
      <c r="D402" s="757"/>
      <c r="E402" s="757"/>
      <c r="F402" s="757"/>
      <c r="G402" s="757"/>
      <c r="H402" s="757"/>
      <c r="I402" s="757"/>
      <c r="J402" s="757"/>
      <c r="K402" s="757"/>
      <c r="L402" s="757"/>
      <c r="M402" s="757"/>
      <c r="N402" s="757"/>
      <c r="O402" s="513"/>
      <c r="P402" s="513"/>
      <c r="Q402" s="513"/>
      <c r="R402" s="513"/>
      <c r="S402" s="513"/>
      <c r="T402" s="477"/>
    </row>
    <row r="403" spans="2:20" ht="20.100000000000001" customHeight="1" x14ac:dyDescent="0.3">
      <c r="B403" s="86"/>
      <c r="C403" s="86"/>
      <c r="D403" s="86"/>
      <c r="E403" s="86"/>
      <c r="F403" s="86"/>
      <c r="G403" s="86"/>
      <c r="H403" s="86"/>
      <c r="I403" s="86"/>
      <c r="J403" s="86"/>
      <c r="K403" s="86"/>
      <c r="L403" s="86"/>
      <c r="M403" s="86"/>
      <c r="N403" s="86"/>
      <c r="O403" s="86"/>
      <c r="P403" s="86"/>
      <c r="Q403" s="86"/>
      <c r="R403" s="86"/>
      <c r="S403" s="86"/>
      <c r="T403" s="100"/>
    </row>
    <row r="404" spans="2:20" ht="19.5" customHeight="1" x14ac:dyDescent="0.3">
      <c r="B404" s="84"/>
      <c r="C404" s="758" t="s">
        <v>883</v>
      </c>
      <c r="D404" s="758"/>
      <c r="E404" s="758"/>
      <c r="F404" s="758"/>
      <c r="G404" s="758"/>
      <c r="H404" s="758"/>
      <c r="I404" s="758"/>
      <c r="J404" s="758"/>
      <c r="K404" s="758"/>
      <c r="L404" s="758"/>
      <c r="M404" s="758"/>
      <c r="N404" s="758"/>
      <c r="O404" s="758"/>
      <c r="P404" s="758"/>
      <c r="Q404" s="758"/>
      <c r="R404" s="758"/>
      <c r="S404" s="474"/>
      <c r="T404" s="475"/>
    </row>
    <row r="405" spans="2:20" ht="20.100000000000001" customHeight="1" x14ac:dyDescent="0.3">
      <c r="B405" s="84"/>
      <c r="C405" s="758"/>
      <c r="D405" s="758"/>
      <c r="E405" s="758"/>
      <c r="F405" s="758"/>
      <c r="G405" s="758"/>
      <c r="H405" s="758"/>
      <c r="I405" s="758"/>
      <c r="J405" s="758"/>
      <c r="K405" s="758"/>
      <c r="L405" s="758"/>
      <c r="M405" s="758"/>
      <c r="N405" s="758"/>
      <c r="O405" s="758"/>
      <c r="P405" s="758"/>
      <c r="Q405" s="758"/>
      <c r="R405" s="758"/>
      <c r="S405" s="474"/>
      <c r="T405" s="475"/>
    </row>
    <row r="406" spans="2:20" ht="20.100000000000001" customHeight="1" x14ac:dyDescent="0.3">
      <c r="B406" s="84"/>
      <c r="C406" s="758"/>
      <c r="D406" s="758"/>
      <c r="E406" s="758"/>
      <c r="F406" s="758"/>
      <c r="G406" s="758"/>
      <c r="H406" s="758"/>
      <c r="I406" s="758"/>
      <c r="J406" s="758"/>
      <c r="K406" s="758"/>
      <c r="L406" s="758"/>
      <c r="M406" s="758"/>
      <c r="N406" s="758"/>
      <c r="O406" s="758"/>
      <c r="P406" s="758"/>
      <c r="Q406" s="758"/>
      <c r="R406" s="758"/>
      <c r="S406" s="474"/>
      <c r="T406" s="475"/>
    </row>
    <row r="407" spans="2:20" ht="20.100000000000001" customHeight="1" x14ac:dyDescent="0.3">
      <c r="B407" s="84"/>
      <c r="C407" s="474"/>
      <c r="D407" s="474"/>
      <c r="E407" s="474"/>
      <c r="F407" s="474"/>
      <c r="G407" s="474"/>
      <c r="H407" s="474"/>
      <c r="I407" s="474"/>
      <c r="J407" s="474"/>
      <c r="K407" s="474"/>
      <c r="L407" s="474"/>
      <c r="M407" s="474"/>
      <c r="N407" s="474"/>
      <c r="O407" s="474"/>
      <c r="P407" s="474"/>
      <c r="Q407" s="474"/>
      <c r="R407" s="474"/>
      <c r="S407" s="474"/>
      <c r="T407" s="475"/>
    </row>
    <row r="408" spans="2:20" ht="20.100000000000001" customHeight="1" x14ac:dyDescent="0.3">
      <c r="B408" s="86"/>
      <c r="C408" s="595" t="s">
        <v>414</v>
      </c>
      <c r="D408" s="595"/>
      <c r="E408" s="595"/>
      <c r="F408" s="595"/>
      <c r="G408" s="595"/>
      <c r="H408" s="595"/>
      <c r="I408" s="595"/>
      <c r="J408" s="595"/>
      <c r="K408" s="595"/>
      <c r="L408" s="595"/>
      <c r="M408" s="595"/>
      <c r="N408" s="595"/>
      <c r="O408" s="595"/>
      <c r="P408" s="595"/>
      <c r="Q408" s="595"/>
      <c r="R408" s="595"/>
      <c r="S408" s="86"/>
      <c r="T408" s="100"/>
    </row>
    <row r="409" spans="2:20" ht="20.100000000000001" customHeight="1" x14ac:dyDescent="0.3">
      <c r="B409" s="84"/>
      <c r="C409" s="595"/>
      <c r="D409" s="595"/>
      <c r="E409" s="595"/>
      <c r="F409" s="595"/>
      <c r="G409" s="595"/>
      <c r="H409" s="595"/>
      <c r="I409" s="595"/>
      <c r="J409" s="595"/>
      <c r="K409" s="595"/>
      <c r="L409" s="595"/>
      <c r="M409" s="595"/>
      <c r="N409" s="595"/>
      <c r="O409" s="595"/>
      <c r="P409" s="595"/>
      <c r="Q409" s="595"/>
      <c r="R409" s="595"/>
      <c r="S409" s="52"/>
      <c r="T409" s="40"/>
    </row>
    <row r="410" spans="2:20" ht="20.100000000000001" customHeight="1" x14ac:dyDescent="0.3">
      <c r="B410" s="84"/>
      <c r="C410" s="595"/>
      <c r="D410" s="595"/>
      <c r="E410" s="595"/>
      <c r="F410" s="595"/>
      <c r="G410" s="595"/>
      <c r="H410" s="595"/>
      <c r="I410" s="595"/>
      <c r="J410" s="595"/>
      <c r="K410" s="595"/>
      <c r="L410" s="595"/>
      <c r="M410" s="595"/>
      <c r="N410" s="595"/>
      <c r="O410" s="595"/>
      <c r="P410" s="595"/>
      <c r="Q410" s="595"/>
      <c r="R410" s="595"/>
      <c r="S410" s="86"/>
      <c r="T410" s="100"/>
    </row>
    <row r="411" spans="2:20" ht="20.100000000000001" customHeight="1" x14ac:dyDescent="0.3">
      <c r="B411" s="84"/>
      <c r="C411" s="595" t="s">
        <v>382</v>
      </c>
      <c r="D411" s="595"/>
      <c r="E411" s="595"/>
      <c r="F411" s="595"/>
      <c r="G411" s="595"/>
      <c r="H411" s="595"/>
      <c r="I411" s="595"/>
      <c r="J411" s="595"/>
      <c r="K411" s="595"/>
      <c r="L411" s="595"/>
      <c r="M411" s="595"/>
      <c r="N411" s="595"/>
      <c r="O411" s="595"/>
      <c r="P411" s="595"/>
      <c r="Q411" s="595"/>
      <c r="R411" s="595"/>
      <c r="S411" s="86"/>
      <c r="T411" s="100"/>
    </row>
    <row r="412" spans="2:20" ht="20.100000000000001" customHeight="1" x14ac:dyDescent="0.3">
      <c r="B412" s="84"/>
      <c r="C412" s="595"/>
      <c r="D412" s="595"/>
      <c r="E412" s="595"/>
      <c r="F412" s="595"/>
      <c r="G412" s="595"/>
      <c r="H412" s="595"/>
      <c r="I412" s="595"/>
      <c r="J412" s="595"/>
      <c r="K412" s="595"/>
      <c r="L412" s="595"/>
      <c r="M412" s="595"/>
      <c r="N412" s="595"/>
      <c r="O412" s="595"/>
      <c r="P412" s="595"/>
      <c r="Q412" s="595"/>
      <c r="R412" s="595"/>
      <c r="S412" s="52"/>
      <c r="T412" s="40"/>
    </row>
    <row r="413" spans="2:20" ht="20.100000000000001" customHeight="1" x14ac:dyDescent="0.3">
      <c r="B413" s="84"/>
      <c r="C413" s="595"/>
      <c r="D413" s="595"/>
      <c r="E413" s="595"/>
      <c r="F413" s="595"/>
      <c r="G413" s="595"/>
      <c r="H413" s="595"/>
      <c r="I413" s="595"/>
      <c r="J413" s="595"/>
      <c r="K413" s="595"/>
      <c r="L413" s="595"/>
      <c r="M413" s="595"/>
      <c r="N413" s="595"/>
      <c r="O413" s="595"/>
      <c r="P413" s="595"/>
      <c r="Q413" s="595"/>
      <c r="R413" s="595"/>
      <c r="S413" s="52"/>
      <c r="T413" s="40"/>
    </row>
    <row r="414" spans="2:20" ht="20.100000000000001" customHeight="1" x14ac:dyDescent="0.3">
      <c r="B414" s="84"/>
      <c r="C414" s="588" t="s">
        <v>594</v>
      </c>
      <c r="D414" s="588"/>
      <c r="E414" s="588"/>
      <c r="F414" s="588"/>
      <c r="G414" s="588"/>
      <c r="H414" s="588"/>
      <c r="I414" s="588"/>
      <c r="J414" s="588"/>
      <c r="K414" s="588"/>
      <c r="L414" s="588"/>
      <c r="M414" s="588"/>
      <c r="N414" s="588"/>
      <c r="O414" s="588"/>
      <c r="P414" s="588"/>
      <c r="Q414" s="588"/>
      <c r="R414" s="588"/>
      <c r="S414" s="52"/>
      <c r="T414" s="40"/>
    </row>
    <row r="415" spans="2:20" ht="20.100000000000001" customHeight="1" x14ac:dyDescent="0.3">
      <c r="B415" s="84"/>
      <c r="C415" s="588"/>
      <c r="D415" s="588"/>
      <c r="E415" s="588"/>
      <c r="F415" s="588"/>
      <c r="G415" s="588"/>
      <c r="H415" s="588"/>
      <c r="I415" s="588"/>
      <c r="J415" s="588"/>
      <c r="K415" s="588"/>
      <c r="L415" s="588"/>
      <c r="M415" s="588"/>
      <c r="N415" s="588"/>
      <c r="O415" s="588"/>
      <c r="P415" s="588"/>
      <c r="Q415" s="588"/>
      <c r="R415" s="588"/>
      <c r="S415" s="52"/>
      <c r="T415" s="40"/>
    </row>
    <row r="416" spans="2:20" ht="20.100000000000001" customHeight="1" x14ac:dyDescent="0.3">
      <c r="B416" s="84"/>
      <c r="C416" s="588"/>
      <c r="D416" s="588"/>
      <c r="E416" s="588"/>
      <c r="F416" s="588"/>
      <c r="G416" s="588"/>
      <c r="H416" s="588"/>
      <c r="I416" s="588"/>
      <c r="J416" s="588"/>
      <c r="K416" s="588"/>
      <c r="L416" s="588"/>
      <c r="M416" s="588"/>
      <c r="N416" s="588"/>
      <c r="O416" s="588"/>
      <c r="P416" s="588"/>
      <c r="Q416" s="588"/>
      <c r="R416" s="588"/>
      <c r="S416" s="52"/>
      <c r="T416" s="40"/>
    </row>
    <row r="417" spans="2:20" ht="20.100000000000001" customHeight="1" x14ac:dyDescent="0.3">
      <c r="B417" s="84"/>
      <c r="C417" s="514"/>
      <c r="D417" s="514"/>
      <c r="E417" s="514"/>
      <c r="F417" s="514"/>
      <c r="G417" s="514"/>
      <c r="H417" s="514"/>
      <c r="I417" s="514"/>
      <c r="J417" s="514"/>
      <c r="K417" s="514"/>
      <c r="L417" s="514"/>
      <c r="M417" s="514"/>
      <c r="N417" s="514"/>
      <c r="O417" s="514"/>
      <c r="P417" s="514"/>
      <c r="Q417" s="514"/>
      <c r="R417" s="514"/>
      <c r="S417" s="52"/>
      <c r="T417" s="40"/>
    </row>
    <row r="418" spans="2:20" ht="20.100000000000001" customHeight="1" x14ac:dyDescent="0.3">
      <c r="B418" s="100"/>
      <c r="C418" s="100"/>
      <c r="D418" s="100"/>
      <c r="E418" s="100"/>
      <c r="F418" s="100"/>
      <c r="G418" s="100"/>
      <c r="H418" s="100"/>
      <c r="I418" s="100"/>
      <c r="J418" s="100"/>
      <c r="K418" s="100"/>
      <c r="L418" s="100"/>
      <c r="M418" s="100"/>
      <c r="N418" s="100"/>
      <c r="O418" s="100"/>
      <c r="P418" s="100"/>
      <c r="Q418" s="100"/>
      <c r="R418" s="100"/>
      <c r="S418" s="100"/>
      <c r="T418" s="100"/>
    </row>
    <row r="419" spans="2:20" ht="20.100000000000001" customHeight="1" x14ac:dyDescent="0.3">
      <c r="B419" s="79"/>
      <c r="C419" s="79"/>
      <c r="D419" s="79"/>
      <c r="E419" s="79"/>
      <c r="F419" s="79"/>
      <c r="G419" s="79"/>
      <c r="H419" s="79"/>
      <c r="I419" s="79"/>
      <c r="J419" s="79"/>
      <c r="K419" s="79"/>
      <c r="L419" s="79"/>
      <c r="M419" s="79"/>
      <c r="N419" s="79"/>
      <c r="O419" s="79"/>
      <c r="P419" s="79"/>
      <c r="Q419" s="79"/>
      <c r="R419" s="79"/>
      <c r="S419" s="79"/>
      <c r="T419" s="80"/>
    </row>
    <row r="420" spans="2:20" ht="20.100000000000001" customHeight="1" x14ac:dyDescent="0.3">
      <c r="B420" s="84"/>
      <c r="C420" s="123" t="s">
        <v>383</v>
      </c>
      <c r="D420" s="123"/>
      <c r="E420" s="123"/>
      <c r="F420" s="123"/>
      <c r="G420" s="123"/>
      <c r="H420" s="123"/>
      <c r="I420" s="123"/>
      <c r="J420" s="123"/>
      <c r="K420" s="123"/>
      <c r="L420" s="123"/>
      <c r="M420" s="123"/>
      <c r="N420" s="123"/>
      <c r="O420" s="123"/>
      <c r="P420" s="123"/>
      <c r="Q420" s="123"/>
      <c r="R420" s="123"/>
      <c r="S420" s="123"/>
      <c r="T420" s="180"/>
    </row>
    <row r="421" spans="2:20" ht="20.100000000000001" customHeight="1" x14ac:dyDescent="0.3">
      <c r="B421" s="52"/>
      <c r="C421" s="52"/>
      <c r="D421" s="52"/>
      <c r="E421" s="52"/>
      <c r="F421" s="52"/>
      <c r="G421" s="52"/>
      <c r="H421" s="52"/>
      <c r="I421" s="52"/>
      <c r="J421" s="52"/>
      <c r="K421" s="52"/>
      <c r="L421" s="52"/>
      <c r="M421" s="52"/>
      <c r="N421" s="52"/>
      <c r="O421" s="52"/>
      <c r="P421" s="52"/>
      <c r="Q421" s="52"/>
      <c r="R421" s="52"/>
      <c r="S421" s="52"/>
      <c r="T421" s="40"/>
    </row>
    <row r="422" spans="2:20" ht="20.100000000000001" customHeight="1" x14ac:dyDescent="0.3">
      <c r="B422" s="84"/>
      <c r="C422" s="115" t="s">
        <v>332</v>
      </c>
      <c r="D422" s="115"/>
      <c r="E422" s="115"/>
      <c r="F422" s="115"/>
      <c r="G422" s="115"/>
      <c r="H422" s="115"/>
      <c r="I422" s="115"/>
      <c r="J422" s="115"/>
      <c r="K422" s="115"/>
      <c r="L422" s="115"/>
      <c r="M422" s="115"/>
      <c r="N422" s="115"/>
      <c r="O422" s="115"/>
      <c r="P422" s="115"/>
      <c r="Q422" s="115"/>
      <c r="R422" s="115"/>
      <c r="S422" s="115"/>
      <c r="T422" s="307"/>
    </row>
    <row r="423" spans="2:20" ht="20.100000000000001" customHeight="1" x14ac:dyDescent="0.3">
      <c r="B423" s="84"/>
      <c r="C423" s="756" t="s">
        <v>666</v>
      </c>
      <c r="D423" s="756"/>
      <c r="E423" s="486"/>
      <c r="F423" s="486"/>
      <c r="G423" s="486"/>
      <c r="H423" s="486"/>
      <c r="I423" s="486"/>
      <c r="J423" s="486"/>
      <c r="K423" s="486"/>
      <c r="L423" s="486"/>
      <c r="M423" s="486"/>
      <c r="N423" s="486"/>
      <c r="O423" s="486"/>
      <c r="P423" s="486"/>
      <c r="Q423" s="486"/>
      <c r="R423" s="486"/>
      <c r="S423" s="486"/>
      <c r="T423" s="60"/>
    </row>
    <row r="424" spans="2:20" ht="20.100000000000001" customHeight="1" x14ac:dyDescent="0.3">
      <c r="B424" s="84"/>
      <c r="C424" s="115"/>
      <c r="D424" s="115"/>
      <c r="E424" s="115"/>
      <c r="F424" s="115"/>
      <c r="G424" s="115"/>
      <c r="H424" s="115"/>
      <c r="I424" s="115"/>
      <c r="J424" s="115"/>
      <c r="K424" s="115"/>
      <c r="L424" s="115"/>
      <c r="M424" s="115"/>
      <c r="N424" s="115"/>
      <c r="O424" s="115"/>
      <c r="P424" s="115"/>
      <c r="Q424" s="115"/>
      <c r="R424" s="115"/>
      <c r="S424" s="115"/>
      <c r="T424" s="307"/>
    </row>
    <row r="425" spans="2:20" ht="20.100000000000001" customHeight="1" x14ac:dyDescent="0.3">
      <c r="B425" s="84"/>
      <c r="C425" s="758" t="s">
        <v>884</v>
      </c>
      <c r="D425" s="758"/>
      <c r="E425" s="758"/>
      <c r="F425" s="758"/>
      <c r="G425" s="758"/>
      <c r="H425" s="758"/>
      <c r="I425" s="758"/>
      <c r="J425" s="758"/>
      <c r="K425" s="758"/>
      <c r="L425" s="758"/>
      <c r="M425" s="758"/>
      <c r="N425" s="758"/>
      <c r="O425" s="758"/>
      <c r="P425" s="758"/>
      <c r="Q425" s="758"/>
      <c r="R425" s="758"/>
      <c r="S425" s="115"/>
      <c r="T425" s="307"/>
    </row>
    <row r="426" spans="2:20" ht="20.100000000000001" customHeight="1" x14ac:dyDescent="0.3">
      <c r="B426" s="84"/>
      <c r="C426" s="758"/>
      <c r="D426" s="758"/>
      <c r="E426" s="758"/>
      <c r="F426" s="758"/>
      <c r="G426" s="758"/>
      <c r="H426" s="758"/>
      <c r="I426" s="758"/>
      <c r="J426" s="758"/>
      <c r="K426" s="758"/>
      <c r="L426" s="758"/>
      <c r="M426" s="758"/>
      <c r="N426" s="758"/>
      <c r="O426" s="758"/>
      <c r="P426" s="758"/>
      <c r="Q426" s="758"/>
      <c r="R426" s="758"/>
      <c r="S426" s="115"/>
      <c r="T426" s="307"/>
    </row>
    <row r="427" spans="2:20" ht="20.100000000000001" customHeight="1" x14ac:dyDescent="0.3">
      <c r="B427" s="84"/>
      <c r="C427" s="115"/>
      <c r="D427" s="115"/>
      <c r="E427" s="115"/>
      <c r="F427" s="115"/>
      <c r="G427" s="115"/>
      <c r="H427" s="115"/>
      <c r="I427" s="115"/>
      <c r="J427" s="115"/>
      <c r="K427" s="115"/>
      <c r="L427" s="115"/>
      <c r="M427" s="115"/>
      <c r="N427" s="115"/>
      <c r="O427" s="115"/>
      <c r="P427" s="115"/>
      <c r="Q427" s="115"/>
      <c r="R427" s="115"/>
      <c r="S427" s="115"/>
      <c r="T427" s="307"/>
    </row>
    <row r="428" spans="2:20" ht="20.100000000000001" customHeight="1" x14ac:dyDescent="0.3">
      <c r="B428" s="84"/>
      <c r="C428" s="115" t="s">
        <v>354</v>
      </c>
      <c r="D428" s="115"/>
      <c r="E428" s="115"/>
      <c r="F428" s="115"/>
      <c r="G428" s="115"/>
      <c r="H428" s="115"/>
      <c r="I428" s="115"/>
      <c r="J428" s="115"/>
      <c r="K428" s="115"/>
      <c r="L428" s="115"/>
      <c r="M428" s="115"/>
      <c r="N428" s="115"/>
      <c r="O428" s="115"/>
      <c r="P428" s="115"/>
      <c r="Q428" s="115"/>
      <c r="R428" s="115"/>
      <c r="S428" s="115"/>
      <c r="T428" s="307"/>
    </row>
    <row r="429" spans="2:20" ht="20.100000000000001" customHeight="1" x14ac:dyDescent="0.3">
      <c r="B429" s="84"/>
      <c r="C429" s="757" t="s">
        <v>584</v>
      </c>
      <c r="D429" s="757"/>
      <c r="E429" s="757"/>
      <c r="F429" s="757"/>
      <c r="G429" s="757"/>
      <c r="H429" s="757"/>
      <c r="I429" s="757"/>
      <c r="J429" s="757"/>
      <c r="K429" s="757"/>
      <c r="L429" s="757"/>
      <c r="M429" s="757"/>
      <c r="N429" s="513"/>
      <c r="O429" s="513"/>
      <c r="P429" s="513"/>
      <c r="Q429" s="513"/>
      <c r="R429" s="513"/>
      <c r="S429" s="481"/>
      <c r="T429" s="482"/>
    </row>
    <row r="430" spans="2:20" ht="20.100000000000001" customHeight="1" x14ac:dyDescent="0.3">
      <c r="B430" s="84"/>
      <c r="C430" s="757" t="s">
        <v>334</v>
      </c>
      <c r="D430" s="757"/>
      <c r="E430" s="757"/>
      <c r="F430" s="757"/>
      <c r="G430" s="757"/>
      <c r="H430" s="757"/>
      <c r="I430" s="757"/>
      <c r="J430" s="757"/>
      <c r="K430" s="757"/>
      <c r="L430" s="757"/>
      <c r="M430" s="757"/>
      <c r="N430" s="757"/>
      <c r="O430" s="757"/>
      <c r="P430" s="513"/>
      <c r="Q430" s="513"/>
      <c r="R430" s="513"/>
      <c r="S430" s="481"/>
      <c r="T430" s="482"/>
    </row>
    <row r="431" spans="2:20" ht="20.100000000000001" customHeight="1" x14ac:dyDescent="0.3">
      <c r="B431" s="84"/>
      <c r="C431" s="757" t="s">
        <v>595</v>
      </c>
      <c r="D431" s="757"/>
      <c r="E431" s="757"/>
      <c r="F431" s="757"/>
      <c r="G431" s="757"/>
      <c r="H431" s="757"/>
      <c r="I431" s="757"/>
      <c r="J431" s="757"/>
      <c r="K431" s="757"/>
      <c r="L431" s="757"/>
      <c r="M431" s="757"/>
      <c r="N431" s="757"/>
      <c r="O431" s="513"/>
      <c r="P431" s="513"/>
      <c r="Q431" s="513"/>
      <c r="R431" s="513"/>
      <c r="S431" s="481"/>
      <c r="T431" s="482"/>
    </row>
    <row r="432" spans="2:20" ht="20.100000000000001" customHeight="1" x14ac:dyDescent="0.3">
      <c r="B432" s="84"/>
      <c r="C432" s="757" t="s">
        <v>596</v>
      </c>
      <c r="D432" s="757"/>
      <c r="E432" s="757"/>
      <c r="F432" s="757"/>
      <c r="G432" s="757"/>
      <c r="H432" s="757"/>
      <c r="I432" s="757"/>
      <c r="J432" s="757"/>
      <c r="K432" s="757"/>
      <c r="L432" s="757"/>
      <c r="M432" s="757"/>
      <c r="N432" s="513"/>
      <c r="O432" s="513"/>
      <c r="P432" s="513"/>
      <c r="Q432" s="513"/>
      <c r="R432" s="513"/>
      <c r="S432" s="481"/>
      <c r="T432" s="482"/>
    </row>
    <row r="433" spans="2:20" ht="20.100000000000001" customHeight="1" x14ac:dyDescent="0.3">
      <c r="B433" s="84"/>
      <c r="C433" s="757" t="s">
        <v>586</v>
      </c>
      <c r="D433" s="757"/>
      <c r="E433" s="757"/>
      <c r="F433" s="757"/>
      <c r="G433" s="757"/>
      <c r="H433" s="757"/>
      <c r="I433" s="757"/>
      <c r="J433" s="757"/>
      <c r="K433" s="757"/>
      <c r="L433" s="757"/>
      <c r="M433" s="757"/>
      <c r="N433" s="757"/>
      <c r="O433" s="757"/>
      <c r="P433" s="757"/>
      <c r="Q433" s="757"/>
      <c r="R433" s="757"/>
      <c r="S433" s="481"/>
      <c r="T433" s="482"/>
    </row>
    <row r="434" spans="2:20" ht="20.100000000000001" customHeight="1" x14ac:dyDescent="0.3">
      <c r="B434" s="84"/>
      <c r="C434" s="757" t="s">
        <v>647</v>
      </c>
      <c r="D434" s="757"/>
      <c r="E434" s="757"/>
      <c r="F434" s="757"/>
      <c r="G434" s="757"/>
      <c r="H434" s="757"/>
      <c r="I434" s="757"/>
      <c r="J434" s="757"/>
      <c r="K434" s="757"/>
      <c r="L434" s="757"/>
      <c r="M434" s="757"/>
      <c r="N434" s="513"/>
      <c r="O434" s="513"/>
      <c r="P434" s="513"/>
      <c r="Q434" s="513"/>
      <c r="R434" s="513"/>
      <c r="S434" s="481"/>
      <c r="T434" s="482"/>
    </row>
    <row r="435" spans="2:20" x14ac:dyDescent="0.3">
      <c r="B435" s="115"/>
      <c r="C435" s="115"/>
      <c r="D435" s="115"/>
      <c r="E435" s="115"/>
      <c r="F435" s="115"/>
      <c r="G435" s="115"/>
      <c r="H435" s="115"/>
      <c r="I435" s="115"/>
      <c r="J435" s="115"/>
      <c r="K435" s="115"/>
      <c r="L435" s="115"/>
      <c r="M435" s="115"/>
      <c r="N435" s="115"/>
      <c r="O435" s="115"/>
      <c r="P435" s="115"/>
      <c r="Q435" s="115"/>
      <c r="R435" s="115"/>
      <c r="S435" s="115"/>
      <c r="T435" s="307"/>
    </row>
    <row r="436" spans="2:20" ht="20.100000000000001" customHeight="1" x14ac:dyDescent="0.3">
      <c r="B436" s="84"/>
      <c r="C436" s="758" t="s">
        <v>885</v>
      </c>
      <c r="D436" s="758"/>
      <c r="E436" s="758"/>
      <c r="F436" s="758"/>
      <c r="G436" s="758"/>
      <c r="H436" s="758"/>
      <c r="I436" s="758"/>
      <c r="J436" s="758"/>
      <c r="K436" s="758"/>
      <c r="L436" s="758"/>
      <c r="M436" s="758"/>
      <c r="N436" s="758"/>
      <c r="O436" s="758"/>
      <c r="P436" s="758"/>
      <c r="Q436" s="758"/>
      <c r="R436" s="758"/>
      <c r="S436" s="474"/>
      <c r="T436" s="475"/>
    </row>
    <row r="437" spans="2:20" ht="20.100000000000001" customHeight="1" x14ac:dyDescent="0.3">
      <c r="B437" s="84"/>
      <c r="C437" s="758"/>
      <c r="D437" s="758"/>
      <c r="E437" s="758"/>
      <c r="F437" s="758"/>
      <c r="G437" s="758"/>
      <c r="H437" s="758"/>
      <c r="I437" s="758"/>
      <c r="J437" s="758"/>
      <c r="K437" s="758"/>
      <c r="L437" s="758"/>
      <c r="M437" s="758"/>
      <c r="N437" s="758"/>
      <c r="O437" s="758"/>
      <c r="P437" s="758"/>
      <c r="Q437" s="758"/>
      <c r="R437" s="758"/>
      <c r="S437" s="474"/>
      <c r="T437" s="475"/>
    </row>
    <row r="438" spans="2:20" ht="20.100000000000001" customHeight="1" x14ac:dyDescent="0.3">
      <c r="B438" s="84"/>
      <c r="C438" s="758"/>
      <c r="D438" s="758"/>
      <c r="E438" s="758"/>
      <c r="F438" s="758"/>
      <c r="G438" s="758"/>
      <c r="H438" s="758"/>
      <c r="I438" s="758"/>
      <c r="J438" s="758"/>
      <c r="K438" s="758"/>
      <c r="L438" s="758"/>
      <c r="M438" s="758"/>
      <c r="N438" s="758"/>
      <c r="O438" s="758"/>
      <c r="P438" s="758"/>
      <c r="Q438" s="758"/>
      <c r="R438" s="758"/>
      <c r="S438" s="474"/>
      <c r="T438" s="475"/>
    </row>
    <row r="439" spans="2:20" ht="20.100000000000001" customHeight="1" x14ac:dyDescent="0.3">
      <c r="B439" s="84"/>
      <c r="C439" s="758"/>
      <c r="D439" s="758"/>
      <c r="E439" s="758"/>
      <c r="F439" s="758"/>
      <c r="G439" s="758"/>
      <c r="H439" s="758"/>
      <c r="I439" s="758"/>
      <c r="J439" s="758"/>
      <c r="K439" s="758"/>
      <c r="L439" s="758"/>
      <c r="M439" s="758"/>
      <c r="N439" s="758"/>
      <c r="O439" s="758"/>
      <c r="P439" s="758"/>
      <c r="Q439" s="758"/>
      <c r="R439" s="758"/>
      <c r="S439" s="474"/>
      <c r="T439" s="475"/>
    </row>
    <row r="440" spans="2:20" ht="20.100000000000001" customHeight="1" x14ac:dyDescent="0.3">
      <c r="B440" s="86"/>
      <c r="C440" s="86"/>
      <c r="D440" s="86"/>
      <c r="E440" s="86"/>
      <c r="F440" s="86"/>
      <c r="G440" s="86"/>
      <c r="H440" s="86"/>
      <c r="I440" s="86"/>
      <c r="J440" s="86"/>
      <c r="K440" s="86"/>
      <c r="L440" s="86"/>
      <c r="M440" s="86"/>
      <c r="N440" s="86"/>
      <c r="O440" s="86"/>
      <c r="P440" s="86"/>
      <c r="Q440" s="86"/>
      <c r="R440" s="86"/>
      <c r="S440" s="86"/>
      <c r="T440" s="100"/>
    </row>
    <row r="441" spans="2:20" ht="20.100000000000001" customHeight="1" x14ac:dyDescent="0.3">
      <c r="B441" s="84"/>
      <c r="C441" s="595" t="s">
        <v>384</v>
      </c>
      <c r="D441" s="595"/>
      <c r="E441" s="595"/>
      <c r="F441" s="595"/>
      <c r="G441" s="595"/>
      <c r="H441" s="595"/>
      <c r="I441" s="595"/>
      <c r="J441" s="595"/>
      <c r="K441" s="595"/>
      <c r="L441" s="595"/>
      <c r="M441" s="595"/>
      <c r="N441" s="595"/>
      <c r="O441" s="595"/>
      <c r="P441" s="595"/>
      <c r="Q441" s="595"/>
      <c r="R441" s="595"/>
      <c r="S441" s="86"/>
      <c r="T441" s="100"/>
    </row>
    <row r="442" spans="2:20" ht="20.100000000000001" customHeight="1" x14ac:dyDescent="0.3">
      <c r="B442" s="84"/>
      <c r="C442" s="595"/>
      <c r="D442" s="595"/>
      <c r="E442" s="595"/>
      <c r="F442" s="595"/>
      <c r="G442" s="595"/>
      <c r="H442" s="595"/>
      <c r="I442" s="595"/>
      <c r="J442" s="595"/>
      <c r="K442" s="595"/>
      <c r="L442" s="595"/>
      <c r="M442" s="595"/>
      <c r="N442" s="595"/>
      <c r="O442" s="595"/>
      <c r="P442" s="595"/>
      <c r="Q442" s="595"/>
      <c r="R442" s="595"/>
      <c r="S442" s="86"/>
      <c r="T442" s="100"/>
    </row>
    <row r="443" spans="2:20" ht="20.100000000000001" customHeight="1" x14ac:dyDescent="0.3">
      <c r="B443" s="84"/>
      <c r="C443" s="595"/>
      <c r="D443" s="595"/>
      <c r="E443" s="595"/>
      <c r="F443" s="595"/>
      <c r="G443" s="595"/>
      <c r="H443" s="595"/>
      <c r="I443" s="595"/>
      <c r="J443" s="595"/>
      <c r="K443" s="595"/>
      <c r="L443" s="595"/>
      <c r="M443" s="595"/>
      <c r="N443" s="595"/>
      <c r="O443" s="595"/>
      <c r="P443" s="595"/>
      <c r="Q443" s="595"/>
      <c r="R443" s="595"/>
      <c r="S443" s="86"/>
      <c r="T443" s="100"/>
    </row>
    <row r="444" spans="2:20" ht="20.100000000000001" customHeight="1" x14ac:dyDescent="0.3">
      <c r="B444" s="86"/>
      <c r="C444" s="86"/>
      <c r="D444" s="86"/>
      <c r="E444" s="86"/>
      <c r="F444" s="86"/>
      <c r="G444" s="86"/>
      <c r="H444" s="86"/>
      <c r="I444" s="86"/>
      <c r="J444" s="86"/>
      <c r="K444" s="86"/>
      <c r="L444" s="86"/>
      <c r="M444" s="86"/>
      <c r="N444" s="86"/>
      <c r="O444" s="86"/>
      <c r="P444" s="86"/>
      <c r="Q444" s="86"/>
      <c r="R444" s="86"/>
      <c r="S444" s="86"/>
      <c r="T444" s="100"/>
    </row>
    <row r="445" spans="2:20" ht="20.100000000000001" customHeight="1" x14ac:dyDescent="0.3">
      <c r="B445" s="84"/>
      <c r="C445" s="595" t="s">
        <v>385</v>
      </c>
      <c r="D445" s="595"/>
      <c r="E445" s="595"/>
      <c r="F445" s="595"/>
      <c r="G445" s="595"/>
      <c r="H445" s="595"/>
      <c r="I445" s="595"/>
      <c r="J445" s="595"/>
      <c r="K445" s="595"/>
      <c r="L445" s="595"/>
      <c r="M445" s="595"/>
      <c r="N445" s="595"/>
      <c r="O445" s="595"/>
      <c r="P445" s="595"/>
      <c r="Q445" s="595"/>
      <c r="R445" s="595"/>
      <c r="S445" s="86"/>
      <c r="T445" s="100"/>
    </row>
    <row r="446" spans="2:20" ht="20.100000000000001" customHeight="1" x14ac:dyDescent="0.3">
      <c r="B446" s="84"/>
      <c r="C446" s="595"/>
      <c r="D446" s="595"/>
      <c r="E446" s="595"/>
      <c r="F446" s="595"/>
      <c r="G446" s="595"/>
      <c r="H446" s="595"/>
      <c r="I446" s="595"/>
      <c r="J446" s="595"/>
      <c r="K446" s="595"/>
      <c r="L446" s="595"/>
      <c r="M446" s="595"/>
      <c r="N446" s="595"/>
      <c r="O446" s="595"/>
      <c r="P446" s="595"/>
      <c r="Q446" s="595"/>
      <c r="R446" s="595"/>
      <c r="S446" s="86"/>
      <c r="T446" s="100"/>
    </row>
    <row r="447" spans="2:20" ht="20.100000000000001" customHeight="1" x14ac:dyDescent="0.3">
      <c r="B447" s="84"/>
      <c r="C447" s="595"/>
      <c r="D447" s="595"/>
      <c r="E447" s="595"/>
      <c r="F447" s="595"/>
      <c r="G447" s="595"/>
      <c r="H447" s="595"/>
      <c r="I447" s="595"/>
      <c r="J447" s="595"/>
      <c r="K447" s="595"/>
      <c r="L447" s="595"/>
      <c r="M447" s="595"/>
      <c r="N447" s="595"/>
      <c r="O447" s="595"/>
      <c r="P447" s="595"/>
      <c r="Q447" s="595"/>
      <c r="R447" s="595"/>
      <c r="S447" s="86"/>
      <c r="T447" s="100"/>
    </row>
    <row r="448" spans="2:20" ht="20.100000000000001" customHeight="1" x14ac:dyDescent="0.3">
      <c r="B448" s="86"/>
      <c r="C448" s="86"/>
      <c r="D448" s="86"/>
      <c r="E448" s="86"/>
      <c r="F448" s="86"/>
      <c r="G448" s="86"/>
      <c r="H448" s="86"/>
      <c r="I448" s="86"/>
      <c r="J448" s="86"/>
      <c r="K448" s="86"/>
      <c r="L448" s="86"/>
      <c r="M448" s="86"/>
      <c r="N448" s="86"/>
      <c r="O448" s="86"/>
      <c r="P448" s="86"/>
      <c r="Q448" s="86"/>
      <c r="R448" s="86"/>
      <c r="S448" s="86"/>
      <c r="T448" s="100"/>
    </row>
    <row r="449" spans="2:20" ht="20.100000000000001" customHeight="1" x14ac:dyDescent="0.3">
      <c r="B449" s="86"/>
      <c r="C449" s="595" t="s">
        <v>386</v>
      </c>
      <c r="D449" s="595"/>
      <c r="E449" s="595"/>
      <c r="F449" s="595"/>
      <c r="G449" s="595"/>
      <c r="H449" s="595"/>
      <c r="I449" s="595"/>
      <c r="J449" s="595"/>
      <c r="K449" s="595"/>
      <c r="L449" s="595"/>
      <c r="M449" s="595"/>
      <c r="N449" s="595"/>
      <c r="O449" s="595"/>
      <c r="P449" s="595"/>
      <c r="Q449" s="595"/>
      <c r="R449" s="595"/>
      <c r="S449" s="86"/>
      <c r="T449" s="100"/>
    </row>
    <row r="450" spans="2:20" ht="20.100000000000001" customHeight="1" x14ac:dyDescent="0.3">
      <c r="B450" s="86"/>
      <c r="C450" s="595"/>
      <c r="D450" s="595"/>
      <c r="E450" s="595"/>
      <c r="F450" s="595"/>
      <c r="G450" s="595"/>
      <c r="H450" s="595"/>
      <c r="I450" s="595"/>
      <c r="J450" s="595"/>
      <c r="K450" s="595"/>
      <c r="L450" s="595"/>
      <c r="M450" s="595"/>
      <c r="N450" s="595"/>
      <c r="O450" s="595"/>
      <c r="P450" s="595"/>
      <c r="Q450" s="595"/>
      <c r="R450" s="595"/>
      <c r="S450" s="86"/>
      <c r="T450" s="100"/>
    </row>
    <row r="451" spans="2:20" ht="20.100000000000001" customHeight="1" x14ac:dyDescent="0.3">
      <c r="B451" s="79"/>
      <c r="C451" s="79"/>
      <c r="D451" s="79"/>
      <c r="E451" s="79"/>
      <c r="F451" s="79"/>
      <c r="G451" s="79"/>
      <c r="H451" s="79"/>
      <c r="I451" s="79"/>
      <c r="J451" s="79"/>
      <c r="K451" s="79"/>
      <c r="L451" s="79"/>
      <c r="M451" s="79"/>
      <c r="N451" s="79"/>
      <c r="O451" s="79"/>
      <c r="P451" s="79"/>
      <c r="Q451" s="79"/>
      <c r="R451" s="79"/>
      <c r="S451" s="79"/>
      <c r="T451" s="80"/>
    </row>
    <row r="452" spans="2:20" ht="20.100000000000001" customHeight="1" x14ac:dyDescent="0.3">
      <c r="B452" s="100"/>
      <c r="C452" s="100"/>
      <c r="D452" s="100"/>
      <c r="E452" s="100"/>
      <c r="F452" s="100"/>
      <c r="G452" s="100"/>
      <c r="H452" s="100"/>
      <c r="I452" s="100"/>
      <c r="J452" s="100"/>
      <c r="K452" s="100"/>
      <c r="L452" s="100"/>
      <c r="M452" s="100"/>
      <c r="N452" s="100"/>
      <c r="O452" s="100"/>
      <c r="P452" s="100"/>
      <c r="Q452" s="100"/>
      <c r="R452" s="100"/>
      <c r="S452" s="100"/>
      <c r="T452" s="100"/>
    </row>
    <row r="453" spans="2:20" ht="20.100000000000001" customHeight="1" x14ac:dyDescent="0.3">
      <c r="B453" s="79"/>
      <c r="C453" s="79"/>
      <c r="D453" s="79"/>
      <c r="E453" s="79"/>
      <c r="F453" s="79"/>
      <c r="G453" s="79"/>
      <c r="H453" s="79"/>
      <c r="I453" s="79"/>
      <c r="J453" s="79"/>
      <c r="K453" s="79"/>
      <c r="L453" s="79"/>
      <c r="M453" s="79"/>
      <c r="N453" s="79"/>
      <c r="O453" s="79"/>
      <c r="P453" s="79"/>
      <c r="Q453" s="79"/>
      <c r="R453" s="79"/>
      <c r="S453" s="79"/>
      <c r="T453" s="80"/>
    </row>
    <row r="454" spans="2:20" ht="20.100000000000001" customHeight="1" x14ac:dyDescent="0.3">
      <c r="B454" s="84"/>
      <c r="C454" s="123" t="s">
        <v>933</v>
      </c>
      <c r="D454" s="123"/>
      <c r="E454" s="123"/>
      <c r="F454" s="123"/>
      <c r="G454" s="123"/>
      <c r="H454" s="123"/>
      <c r="I454" s="123"/>
      <c r="J454" s="123"/>
      <c r="K454" s="123"/>
      <c r="L454" s="123"/>
      <c r="M454" s="123"/>
      <c r="N454" s="123"/>
      <c r="O454" s="123"/>
      <c r="P454" s="123"/>
      <c r="Q454" s="123"/>
      <c r="R454" s="123"/>
      <c r="S454" s="123"/>
      <c r="T454" s="180"/>
    </row>
    <row r="455" spans="2:20" ht="20.100000000000001" customHeight="1" x14ac:dyDescent="0.3">
      <c r="B455" s="86"/>
      <c r="C455" s="86"/>
      <c r="D455" s="86"/>
      <c r="E455" s="86"/>
      <c r="F455" s="86"/>
      <c r="G455" s="86"/>
      <c r="H455" s="86"/>
      <c r="I455" s="86"/>
      <c r="J455" s="86"/>
      <c r="K455" s="86"/>
      <c r="L455" s="86"/>
      <c r="M455" s="86"/>
      <c r="N455" s="86"/>
      <c r="O455" s="86"/>
      <c r="P455" s="86"/>
      <c r="Q455" s="86"/>
      <c r="R455" s="86"/>
      <c r="S455" s="86"/>
      <c r="T455" s="100"/>
    </row>
    <row r="456" spans="2:20" ht="20.100000000000001" customHeight="1" x14ac:dyDescent="0.3">
      <c r="B456" s="84"/>
      <c r="C456" s="115" t="s">
        <v>332</v>
      </c>
      <c r="D456" s="115"/>
      <c r="E456" s="115"/>
      <c r="F456" s="115"/>
      <c r="G456" s="115"/>
      <c r="H456" s="115"/>
      <c r="I456" s="115"/>
      <c r="J456" s="115"/>
      <c r="K456" s="115"/>
      <c r="L456" s="115"/>
      <c r="M456" s="115"/>
      <c r="N456" s="115"/>
      <c r="O456" s="115"/>
      <c r="P456" s="115"/>
      <c r="Q456" s="115"/>
      <c r="R456" s="115"/>
      <c r="S456" s="115"/>
      <c r="T456" s="307"/>
    </row>
    <row r="457" spans="2:20" ht="20.100000000000001" customHeight="1" x14ac:dyDescent="0.3">
      <c r="B457" s="84"/>
      <c r="C457" s="756" t="s">
        <v>667</v>
      </c>
      <c r="D457" s="756"/>
      <c r="E457" s="486"/>
      <c r="F457" s="486"/>
      <c r="G457" s="486"/>
      <c r="H457" s="486"/>
      <c r="I457" s="486"/>
      <c r="J457" s="486"/>
      <c r="K457" s="486"/>
      <c r="L457" s="486"/>
      <c r="M457" s="486"/>
      <c r="N457" s="486"/>
      <c r="O457" s="486"/>
      <c r="P457" s="486"/>
      <c r="Q457" s="486"/>
      <c r="R457" s="486"/>
      <c r="S457" s="486"/>
      <c r="T457" s="60"/>
    </row>
    <row r="458" spans="2:20" ht="20.100000000000001" customHeight="1" x14ac:dyDescent="0.3">
      <c r="B458" s="84"/>
      <c r="C458" s="756" t="s">
        <v>621</v>
      </c>
      <c r="D458" s="756"/>
      <c r="E458" s="486"/>
      <c r="F458" s="486"/>
      <c r="G458" s="486"/>
      <c r="H458" s="486"/>
      <c r="I458" s="486"/>
      <c r="J458" s="486"/>
      <c r="K458" s="486"/>
      <c r="L458" s="486"/>
      <c r="M458" s="486"/>
      <c r="N458" s="486"/>
      <c r="O458" s="486"/>
      <c r="P458" s="486"/>
      <c r="Q458" s="486"/>
      <c r="R458" s="486"/>
      <c r="S458" s="486"/>
      <c r="T458" s="60"/>
    </row>
    <row r="459" spans="2:20" ht="20.100000000000001" customHeight="1" x14ac:dyDescent="0.3">
      <c r="B459" s="84"/>
      <c r="C459" s="756" t="s">
        <v>612</v>
      </c>
      <c r="D459" s="756"/>
      <c r="E459" s="486"/>
      <c r="F459" s="486"/>
      <c r="G459" s="486"/>
      <c r="H459" s="486"/>
      <c r="I459" s="486"/>
      <c r="J459" s="486"/>
      <c r="K459" s="486"/>
      <c r="L459" s="486"/>
      <c r="M459" s="486"/>
      <c r="N459" s="486"/>
      <c r="O459" s="486"/>
      <c r="P459" s="486"/>
      <c r="Q459" s="486"/>
      <c r="R459" s="486"/>
      <c r="S459" s="486"/>
      <c r="T459" s="60"/>
    </row>
    <row r="460" spans="2:20" ht="20.100000000000001" customHeight="1" x14ac:dyDescent="0.3">
      <c r="B460" s="84"/>
      <c r="C460" s="115"/>
      <c r="D460" s="115"/>
      <c r="E460" s="115"/>
      <c r="F460" s="115"/>
      <c r="G460" s="115"/>
      <c r="H460" s="115"/>
      <c r="I460" s="115"/>
      <c r="J460" s="115"/>
      <c r="K460" s="115"/>
      <c r="L460" s="115"/>
      <c r="M460" s="115"/>
      <c r="N460" s="115"/>
      <c r="O460" s="115"/>
      <c r="P460" s="115"/>
      <c r="Q460" s="115"/>
      <c r="R460" s="115"/>
      <c r="S460" s="115"/>
      <c r="T460" s="307"/>
    </row>
    <row r="461" spans="2:20" ht="20.100000000000001" customHeight="1" x14ac:dyDescent="0.3">
      <c r="B461" s="84"/>
      <c r="C461" s="763" t="s">
        <v>934</v>
      </c>
      <c r="D461" s="763"/>
      <c r="E461" s="763"/>
      <c r="F461" s="763"/>
      <c r="G461" s="763"/>
      <c r="H461" s="763"/>
      <c r="I461" s="763"/>
      <c r="J461" s="763"/>
      <c r="K461" s="763"/>
      <c r="L461" s="763"/>
      <c r="M461" s="763"/>
      <c r="N461" s="763"/>
      <c r="O461" s="763"/>
      <c r="P461" s="763"/>
      <c r="Q461" s="763"/>
      <c r="R461" s="763"/>
      <c r="S461" s="515"/>
      <c r="T461" s="516"/>
    </row>
    <row r="462" spans="2:20" ht="20.100000000000001" customHeight="1" x14ac:dyDescent="0.3">
      <c r="B462" s="84"/>
      <c r="C462" s="763"/>
      <c r="D462" s="763"/>
      <c r="E462" s="763"/>
      <c r="F462" s="763"/>
      <c r="G462" s="763"/>
      <c r="H462" s="763"/>
      <c r="I462" s="763"/>
      <c r="J462" s="763"/>
      <c r="K462" s="763"/>
      <c r="L462" s="763"/>
      <c r="M462" s="763"/>
      <c r="N462" s="763"/>
      <c r="O462" s="763"/>
      <c r="P462" s="763"/>
      <c r="Q462" s="763"/>
      <c r="R462" s="763"/>
      <c r="S462" s="515"/>
      <c r="T462" s="516"/>
    </row>
    <row r="463" spans="2:20" ht="20.100000000000001" customHeight="1" x14ac:dyDescent="0.3">
      <c r="B463" s="84"/>
      <c r="C463" s="52"/>
      <c r="D463" s="52"/>
      <c r="E463" s="52"/>
      <c r="F463" s="52"/>
      <c r="G463" s="52"/>
      <c r="H463" s="52"/>
      <c r="I463" s="52"/>
      <c r="J463" s="52"/>
      <c r="K463" s="52"/>
      <c r="L463" s="52"/>
      <c r="M463" s="52"/>
      <c r="N463" s="52"/>
      <c r="O463" s="52"/>
      <c r="P463" s="52"/>
      <c r="Q463" s="52"/>
      <c r="R463" s="52"/>
      <c r="S463" s="52"/>
      <c r="T463" s="40"/>
    </row>
    <row r="464" spans="2:20" ht="20.100000000000001" customHeight="1" x14ac:dyDescent="0.3">
      <c r="B464" s="84"/>
      <c r="C464" s="115" t="s">
        <v>387</v>
      </c>
      <c r="D464" s="115"/>
      <c r="E464" s="115"/>
      <c r="F464" s="115"/>
      <c r="G464" s="115"/>
      <c r="H464" s="115"/>
      <c r="I464" s="115"/>
      <c r="J464" s="115"/>
      <c r="K464" s="115"/>
      <c r="L464" s="115"/>
      <c r="M464" s="115"/>
      <c r="N464" s="115"/>
      <c r="O464" s="115"/>
      <c r="P464" s="115"/>
      <c r="Q464" s="115"/>
      <c r="R464" s="115"/>
      <c r="S464" s="115"/>
      <c r="T464" s="307"/>
    </row>
    <row r="465" spans="2:20" ht="20.100000000000001" customHeight="1" x14ac:dyDescent="0.3">
      <c r="B465" s="84"/>
      <c r="C465" s="754" t="s">
        <v>388</v>
      </c>
      <c r="D465" s="754"/>
      <c r="E465" s="754"/>
      <c r="F465" s="754"/>
      <c r="G465" s="754"/>
      <c r="H465" s="754"/>
      <c r="I465" s="754"/>
      <c r="J465" s="496"/>
      <c r="K465" s="496"/>
      <c r="L465" s="496"/>
      <c r="M465" s="496"/>
      <c r="N465" s="496"/>
      <c r="O465" s="496"/>
      <c r="P465" s="481"/>
      <c r="Q465" s="481"/>
      <c r="R465" s="481"/>
      <c r="S465" s="481"/>
      <c r="T465" s="482"/>
    </row>
    <row r="466" spans="2:20" ht="20.100000000000001" customHeight="1" x14ac:dyDescent="0.3">
      <c r="B466" s="84"/>
      <c r="C466" s="754" t="s">
        <v>584</v>
      </c>
      <c r="D466" s="754"/>
      <c r="E466" s="754"/>
      <c r="F466" s="754"/>
      <c r="G466" s="754"/>
      <c r="H466" s="754"/>
      <c r="I466" s="754"/>
      <c r="J466" s="754"/>
      <c r="K466" s="754"/>
      <c r="L466" s="754"/>
      <c r="M466" s="754"/>
      <c r="N466" s="496"/>
      <c r="O466" s="496"/>
      <c r="P466" s="481"/>
      <c r="Q466" s="481"/>
      <c r="R466" s="481"/>
      <c r="S466" s="481"/>
      <c r="T466" s="482"/>
    </row>
    <row r="467" spans="2:20" ht="20.100000000000001" customHeight="1" x14ac:dyDescent="0.3">
      <c r="B467" s="84"/>
      <c r="C467" s="754" t="s">
        <v>450</v>
      </c>
      <c r="D467" s="754"/>
      <c r="E467" s="754"/>
      <c r="F467" s="754"/>
      <c r="G467" s="754"/>
      <c r="H467" s="754"/>
      <c r="I467" s="754"/>
      <c r="J467" s="754"/>
      <c r="K467" s="754"/>
      <c r="L467" s="754"/>
      <c r="M467" s="754"/>
      <c r="N467" s="754"/>
      <c r="O467" s="496"/>
      <c r="P467" s="481"/>
      <c r="Q467" s="481"/>
      <c r="R467" s="481"/>
      <c r="S467" s="481"/>
      <c r="T467" s="482"/>
    </row>
    <row r="468" spans="2:20" ht="20.100000000000001" customHeight="1" x14ac:dyDescent="0.3">
      <c r="B468" s="84"/>
      <c r="C468" s="754" t="s">
        <v>389</v>
      </c>
      <c r="D468" s="754"/>
      <c r="E468" s="754"/>
      <c r="F468" s="754"/>
      <c r="G468" s="754"/>
      <c r="H468" s="754"/>
      <c r="I468" s="754"/>
      <c r="J468" s="754"/>
      <c r="K468" s="754"/>
      <c r="L468" s="754"/>
      <c r="M468" s="754"/>
      <c r="N468" s="754"/>
      <c r="O468" s="754"/>
      <c r="P468" s="481"/>
      <c r="Q468" s="481"/>
      <c r="R468" s="481"/>
      <c r="S468" s="481"/>
      <c r="T468" s="482"/>
    </row>
    <row r="469" spans="2:20" ht="20.100000000000001" customHeight="1" x14ac:dyDescent="0.3">
      <c r="B469" s="73"/>
      <c r="C469" s="73"/>
      <c r="D469" s="73"/>
      <c r="E469" s="73"/>
      <c r="F469" s="73"/>
      <c r="G469" s="73"/>
      <c r="H469" s="73"/>
      <c r="I469" s="73"/>
      <c r="J469" s="73"/>
      <c r="K469" s="73"/>
      <c r="L469" s="73"/>
      <c r="M469" s="73"/>
      <c r="N469" s="73"/>
      <c r="O469" s="73"/>
      <c r="P469" s="73"/>
      <c r="Q469" s="73"/>
      <c r="R469" s="73"/>
      <c r="S469" s="73"/>
      <c r="T469" s="74"/>
    </row>
    <row r="470" spans="2:20" ht="20.100000000000001" customHeight="1" x14ac:dyDescent="0.3">
      <c r="B470" s="84"/>
      <c r="C470" s="758" t="s">
        <v>941</v>
      </c>
      <c r="D470" s="758"/>
      <c r="E470" s="758"/>
      <c r="F470" s="758"/>
      <c r="G470" s="758"/>
      <c r="H470" s="758"/>
      <c r="I470" s="758"/>
      <c r="J470" s="758"/>
      <c r="K470" s="758"/>
      <c r="L470" s="758"/>
      <c r="M470" s="758"/>
      <c r="N470" s="758"/>
      <c r="O470" s="758"/>
      <c r="P470" s="758"/>
      <c r="Q470" s="758"/>
      <c r="R470" s="758"/>
      <c r="S470" s="474"/>
      <c r="T470" s="475"/>
    </row>
    <row r="471" spans="2:20" ht="20.100000000000001" customHeight="1" x14ac:dyDescent="0.3">
      <c r="B471" s="84"/>
      <c r="C471" s="758"/>
      <c r="D471" s="758"/>
      <c r="E471" s="758"/>
      <c r="F471" s="758"/>
      <c r="G471" s="758"/>
      <c r="H471" s="758"/>
      <c r="I471" s="758"/>
      <c r="J471" s="758"/>
      <c r="K471" s="758"/>
      <c r="L471" s="758"/>
      <c r="M471" s="758"/>
      <c r="N471" s="758"/>
      <c r="O471" s="758"/>
      <c r="P471" s="758"/>
      <c r="Q471" s="758"/>
      <c r="R471" s="758"/>
      <c r="S471" s="474"/>
      <c r="T471" s="475"/>
    </row>
    <row r="472" spans="2:20" ht="20.100000000000001" customHeight="1" x14ac:dyDescent="0.3">
      <c r="B472" s="84"/>
      <c r="C472" s="758"/>
      <c r="D472" s="758"/>
      <c r="E472" s="758"/>
      <c r="F472" s="758"/>
      <c r="G472" s="758"/>
      <c r="H472" s="758"/>
      <c r="I472" s="758"/>
      <c r="J472" s="758"/>
      <c r="K472" s="758"/>
      <c r="L472" s="758"/>
      <c r="M472" s="758"/>
      <c r="N472" s="758"/>
      <c r="O472" s="758"/>
      <c r="P472" s="758"/>
      <c r="Q472" s="758"/>
      <c r="R472" s="758"/>
      <c r="S472" s="474"/>
      <c r="T472" s="475"/>
    </row>
    <row r="473" spans="2:20" ht="20.100000000000001" customHeight="1" x14ac:dyDescent="0.3">
      <c r="B473" s="84"/>
      <c r="C473" s="474"/>
      <c r="D473" s="474"/>
      <c r="E473" s="474"/>
      <c r="F473" s="474"/>
      <c r="G473" s="474"/>
      <c r="H473" s="474"/>
      <c r="I473" s="474"/>
      <c r="J473" s="474"/>
      <c r="K473" s="474"/>
      <c r="L473" s="474"/>
      <c r="M473" s="474"/>
      <c r="N473" s="474"/>
      <c r="O473" s="474"/>
      <c r="P473" s="474"/>
      <c r="Q473" s="474"/>
      <c r="R473" s="474"/>
      <c r="S473" s="474"/>
      <c r="T473" s="475"/>
    </row>
    <row r="474" spans="2:20" ht="20.100000000000001" customHeight="1" x14ac:dyDescent="0.3">
      <c r="B474" s="84"/>
      <c r="C474" s="759" t="s">
        <v>942</v>
      </c>
      <c r="D474" s="759"/>
      <c r="E474" s="759"/>
      <c r="F474" s="759"/>
      <c r="G474" s="759"/>
      <c r="H474" s="759"/>
      <c r="I474" s="759"/>
      <c r="J474" s="759"/>
      <c r="K474" s="759"/>
      <c r="L474" s="759"/>
      <c r="M474" s="759"/>
      <c r="N474" s="759"/>
      <c r="O474" s="759"/>
      <c r="P474" s="759"/>
      <c r="Q474" s="759"/>
      <c r="R474" s="759"/>
      <c r="S474" s="86"/>
      <c r="T474" s="100"/>
    </row>
    <row r="475" spans="2:20" ht="20.100000000000001" customHeight="1" x14ac:dyDescent="0.3">
      <c r="B475" s="84"/>
      <c r="C475" s="759"/>
      <c r="D475" s="759"/>
      <c r="E475" s="759"/>
      <c r="F475" s="759"/>
      <c r="G475" s="759"/>
      <c r="H475" s="759"/>
      <c r="I475" s="759"/>
      <c r="J475" s="759"/>
      <c r="K475" s="759"/>
      <c r="L475" s="759"/>
      <c r="M475" s="759"/>
      <c r="N475" s="759"/>
      <c r="O475" s="759"/>
      <c r="P475" s="759"/>
      <c r="Q475" s="759"/>
      <c r="R475" s="759"/>
      <c r="S475" s="86"/>
      <c r="T475" s="100"/>
    </row>
    <row r="476" spans="2:20" ht="20.100000000000001" customHeight="1" x14ac:dyDescent="0.3">
      <c r="B476" s="84"/>
      <c r="C476" s="759"/>
      <c r="D476" s="759"/>
      <c r="E476" s="759"/>
      <c r="F476" s="759"/>
      <c r="G476" s="759"/>
      <c r="H476" s="759"/>
      <c r="I476" s="759"/>
      <c r="J476" s="759"/>
      <c r="K476" s="759"/>
      <c r="L476" s="759"/>
      <c r="M476" s="759"/>
      <c r="N476" s="759"/>
      <c r="O476" s="759"/>
      <c r="P476" s="759"/>
      <c r="Q476" s="759"/>
      <c r="R476" s="759"/>
      <c r="S476" s="86"/>
      <c r="T476" s="100"/>
    </row>
    <row r="477" spans="2:20" s="479" customFormat="1" ht="20.100000000000001" customHeight="1" x14ac:dyDescent="0.25">
      <c r="B477" s="146"/>
      <c r="C477" s="517" t="s">
        <v>539</v>
      </c>
      <c r="D477" s="146" t="s">
        <v>540</v>
      </c>
      <c r="E477" s="146"/>
      <c r="F477" s="146"/>
      <c r="G477" s="146"/>
      <c r="H477" s="146"/>
      <c r="I477" s="146"/>
      <c r="J477" s="146"/>
      <c r="K477" s="146"/>
      <c r="L477" s="146"/>
      <c r="M477" s="146"/>
      <c r="N477" s="146"/>
      <c r="O477" s="146"/>
      <c r="P477" s="146"/>
      <c r="Q477" s="146"/>
      <c r="R477" s="146"/>
      <c r="S477" s="146"/>
    </row>
    <row r="478" spans="2:20" s="479" customFormat="1" ht="15" customHeight="1" x14ac:dyDescent="0.25">
      <c r="B478" s="146"/>
      <c r="C478" s="517" t="s">
        <v>539</v>
      </c>
      <c r="D478" s="146" t="s">
        <v>541</v>
      </c>
      <c r="E478" s="146"/>
      <c r="F478" s="146"/>
      <c r="G478" s="146"/>
      <c r="H478" s="146"/>
      <c r="I478" s="146"/>
      <c r="J478" s="146"/>
      <c r="K478" s="146"/>
      <c r="L478" s="146"/>
      <c r="M478" s="146"/>
      <c r="N478" s="146"/>
      <c r="O478" s="146"/>
      <c r="P478" s="146"/>
      <c r="Q478" s="146"/>
      <c r="R478" s="146"/>
      <c r="S478" s="146"/>
    </row>
    <row r="479" spans="2:20" s="479" customFormat="1" ht="15" customHeight="1" x14ac:dyDescent="0.25">
      <c r="B479" s="146"/>
      <c r="C479" s="517" t="s">
        <v>539</v>
      </c>
      <c r="D479" s="146" t="s">
        <v>542</v>
      </c>
      <c r="E479" s="146"/>
      <c r="F479" s="146"/>
      <c r="G479" s="146"/>
      <c r="H479" s="146"/>
      <c r="I479" s="146"/>
      <c r="J479" s="146"/>
      <c r="K479" s="146"/>
      <c r="L479" s="146"/>
      <c r="M479" s="146"/>
      <c r="N479" s="146"/>
      <c r="O479" s="146"/>
      <c r="P479" s="146"/>
      <c r="Q479" s="146"/>
      <c r="R479" s="146"/>
      <c r="S479" s="146"/>
    </row>
    <row r="480" spans="2:20" s="479" customFormat="1" ht="15" customHeight="1" x14ac:dyDescent="0.25">
      <c r="B480" s="146"/>
      <c r="C480" s="517" t="s">
        <v>539</v>
      </c>
      <c r="D480" s="146" t="s">
        <v>549</v>
      </c>
      <c r="E480" s="146"/>
      <c r="F480" s="146"/>
      <c r="G480" s="146"/>
      <c r="H480" s="146"/>
      <c r="I480" s="146"/>
      <c r="J480" s="146"/>
      <c r="K480" s="146"/>
      <c r="L480" s="146"/>
      <c r="M480" s="146"/>
      <c r="N480" s="146"/>
      <c r="O480" s="146"/>
      <c r="P480" s="146"/>
      <c r="Q480" s="146"/>
      <c r="R480" s="146"/>
      <c r="S480" s="146"/>
    </row>
    <row r="481" spans="2:20" s="479" customFormat="1" ht="15" customHeight="1" x14ac:dyDescent="0.25">
      <c r="B481" s="146"/>
      <c r="C481" s="517" t="s">
        <v>539</v>
      </c>
      <c r="D481" s="146" t="s">
        <v>543</v>
      </c>
      <c r="E481" s="146"/>
      <c r="F481" s="146"/>
      <c r="G481" s="146"/>
      <c r="H481" s="146"/>
      <c r="I481" s="146"/>
      <c r="J481" s="146"/>
      <c r="K481" s="146"/>
      <c r="L481" s="146"/>
      <c r="M481" s="146"/>
      <c r="N481" s="146"/>
      <c r="O481" s="146"/>
      <c r="P481" s="146"/>
      <c r="Q481" s="146"/>
      <c r="R481" s="146"/>
      <c r="S481" s="146"/>
    </row>
    <row r="482" spans="2:20" s="479" customFormat="1" ht="15" customHeight="1" x14ac:dyDescent="0.25">
      <c r="B482" s="146"/>
      <c r="C482" s="517" t="s">
        <v>539</v>
      </c>
      <c r="D482" s="146" t="s">
        <v>544</v>
      </c>
      <c r="E482" s="146"/>
      <c r="F482" s="146"/>
      <c r="G482" s="146"/>
      <c r="H482" s="146"/>
      <c r="I482" s="146"/>
      <c r="J482" s="146"/>
      <c r="K482" s="146"/>
      <c r="L482" s="146"/>
      <c r="M482" s="146"/>
      <c r="N482" s="146"/>
      <c r="O482" s="146"/>
      <c r="P482" s="146"/>
      <c r="Q482" s="146"/>
      <c r="R482" s="146"/>
      <c r="S482" s="146"/>
    </row>
    <row r="483" spans="2:20" s="479" customFormat="1" ht="15" customHeight="1" x14ac:dyDescent="0.25">
      <c r="B483" s="146"/>
      <c r="C483" s="517" t="s">
        <v>539</v>
      </c>
      <c r="D483" s="146" t="s">
        <v>545</v>
      </c>
      <c r="E483" s="146"/>
      <c r="F483" s="146"/>
      <c r="G483" s="146"/>
      <c r="H483" s="146"/>
      <c r="I483" s="146"/>
      <c r="J483" s="146"/>
      <c r="K483" s="146"/>
      <c r="L483" s="146"/>
      <c r="M483" s="146"/>
      <c r="N483" s="146"/>
      <c r="O483" s="146"/>
      <c r="P483" s="146"/>
      <c r="Q483" s="146"/>
      <c r="R483" s="146"/>
      <c r="S483" s="146"/>
    </row>
    <row r="484" spans="2:20" s="479" customFormat="1" ht="15" customHeight="1" x14ac:dyDescent="0.25">
      <c r="B484" s="146"/>
      <c r="C484" s="517" t="s">
        <v>539</v>
      </c>
      <c r="D484" s="146" t="s">
        <v>546</v>
      </c>
      <c r="E484" s="146"/>
      <c r="F484" s="146"/>
      <c r="G484" s="146"/>
      <c r="H484" s="146"/>
      <c r="I484" s="146"/>
      <c r="J484" s="146"/>
      <c r="K484" s="146"/>
      <c r="L484" s="146"/>
      <c r="M484" s="146"/>
      <c r="N484" s="146"/>
      <c r="O484" s="146"/>
      <c r="P484" s="146"/>
      <c r="Q484" s="146"/>
      <c r="R484" s="146"/>
      <c r="S484" s="146"/>
    </row>
    <row r="485" spans="2:20" s="479" customFormat="1" ht="15" customHeight="1" x14ac:dyDescent="0.25">
      <c r="B485" s="146"/>
      <c r="C485" s="517" t="s">
        <v>539</v>
      </c>
      <c r="D485" s="146" t="s">
        <v>548</v>
      </c>
      <c r="E485" s="146"/>
      <c r="F485" s="146"/>
      <c r="G485" s="146"/>
      <c r="H485" s="146"/>
      <c r="I485" s="146"/>
      <c r="J485" s="146"/>
      <c r="K485" s="146"/>
      <c r="L485" s="146"/>
      <c r="M485" s="146"/>
      <c r="N485" s="146"/>
      <c r="O485" s="146"/>
      <c r="P485" s="146"/>
      <c r="Q485" s="146"/>
      <c r="R485" s="146"/>
      <c r="S485" s="146"/>
    </row>
    <row r="486" spans="2:20" s="479" customFormat="1" ht="15" customHeight="1" x14ac:dyDescent="0.25">
      <c r="B486" s="146"/>
      <c r="C486" s="517" t="s">
        <v>539</v>
      </c>
      <c r="D486" s="146" t="s">
        <v>547</v>
      </c>
      <c r="E486" s="146"/>
      <c r="F486" s="146"/>
      <c r="G486" s="146"/>
      <c r="H486" s="146"/>
      <c r="I486" s="146"/>
      <c r="J486" s="146"/>
      <c r="K486" s="146"/>
      <c r="L486" s="146"/>
      <c r="M486" s="146"/>
      <c r="N486" s="146"/>
      <c r="O486" s="146"/>
      <c r="P486" s="146"/>
      <c r="Q486" s="146"/>
      <c r="R486" s="146"/>
      <c r="S486" s="146"/>
    </row>
    <row r="487" spans="2:20" ht="20.100000000000001" customHeight="1" x14ac:dyDescent="0.3">
      <c r="B487" s="86"/>
      <c r="C487" s="86"/>
      <c r="D487" s="86"/>
      <c r="E487" s="86"/>
      <c r="F487" s="86"/>
      <c r="G487" s="86"/>
      <c r="H487" s="86"/>
      <c r="I487" s="86"/>
      <c r="J487" s="86"/>
      <c r="K487" s="86"/>
      <c r="L487" s="86"/>
      <c r="M487" s="86"/>
      <c r="N487" s="86"/>
      <c r="O487" s="86"/>
      <c r="P487" s="86"/>
      <c r="Q487" s="86"/>
      <c r="R487" s="86"/>
      <c r="S487" s="86"/>
      <c r="T487" s="100"/>
    </row>
    <row r="488" spans="2:20" ht="20.100000000000001" customHeight="1" x14ac:dyDescent="0.3">
      <c r="B488" s="84"/>
      <c r="C488" s="759" t="s">
        <v>943</v>
      </c>
      <c r="D488" s="759"/>
      <c r="E488" s="759"/>
      <c r="F488" s="759"/>
      <c r="G488" s="759"/>
      <c r="H488" s="759"/>
      <c r="I488" s="759"/>
      <c r="J488" s="759"/>
      <c r="K488" s="759"/>
      <c r="L488" s="759"/>
      <c r="M488" s="759"/>
      <c r="N488" s="759"/>
      <c r="O488" s="759"/>
      <c r="P488" s="759"/>
      <c r="Q488" s="759"/>
      <c r="R488" s="759"/>
      <c r="S488" s="518"/>
      <c r="T488" s="519"/>
    </row>
    <row r="489" spans="2:20" ht="20.100000000000001" customHeight="1" x14ac:dyDescent="0.3">
      <c r="B489" s="84"/>
      <c r="C489" s="759"/>
      <c r="D489" s="759"/>
      <c r="E489" s="759"/>
      <c r="F489" s="759"/>
      <c r="G489" s="759"/>
      <c r="H489" s="759"/>
      <c r="I489" s="759"/>
      <c r="J489" s="759"/>
      <c r="K489" s="759"/>
      <c r="L489" s="759"/>
      <c r="M489" s="759"/>
      <c r="N489" s="759"/>
      <c r="O489" s="759"/>
      <c r="P489" s="759"/>
      <c r="Q489" s="759"/>
      <c r="R489" s="759"/>
      <c r="S489" s="518"/>
      <c r="T489" s="519"/>
    </row>
    <row r="490" spans="2:20" ht="20.100000000000001" customHeight="1" x14ac:dyDescent="0.3">
      <c r="B490" s="84"/>
      <c r="C490" s="759"/>
      <c r="D490" s="759"/>
      <c r="E490" s="759"/>
      <c r="F490" s="759"/>
      <c r="G490" s="759"/>
      <c r="H490" s="759"/>
      <c r="I490" s="759"/>
      <c r="J490" s="759"/>
      <c r="K490" s="759"/>
      <c r="L490" s="759"/>
      <c r="M490" s="759"/>
      <c r="N490" s="759"/>
      <c r="O490" s="759"/>
      <c r="P490" s="759"/>
      <c r="Q490" s="759"/>
      <c r="R490" s="759"/>
      <c r="S490" s="518"/>
      <c r="T490" s="519"/>
    </row>
    <row r="491" spans="2:20" ht="20.100000000000001" customHeight="1" x14ac:dyDescent="0.3">
      <c r="B491" s="84"/>
      <c r="C491" s="86"/>
      <c r="D491" s="86"/>
      <c r="E491" s="86"/>
      <c r="F491" s="86"/>
      <c r="G491" s="86"/>
      <c r="H491" s="86"/>
      <c r="I491" s="86"/>
      <c r="J491" s="86"/>
      <c r="K491" s="86"/>
      <c r="L491" s="86"/>
      <c r="M491" s="86"/>
      <c r="N491" s="86"/>
      <c r="O491" s="86"/>
      <c r="P491" s="86"/>
      <c r="Q491" s="86"/>
      <c r="R491" s="86"/>
      <c r="S491" s="86"/>
      <c r="T491" s="100"/>
    </row>
    <row r="492" spans="2:20" ht="20.100000000000001" customHeight="1" x14ac:dyDescent="0.3">
      <c r="B492" s="84"/>
      <c r="C492" s="759" t="s">
        <v>944</v>
      </c>
      <c r="D492" s="759"/>
      <c r="E492" s="759"/>
      <c r="F492" s="759"/>
      <c r="G492" s="759"/>
      <c r="H492" s="759"/>
      <c r="I492" s="759"/>
      <c r="J492" s="759"/>
      <c r="K492" s="759"/>
      <c r="L492" s="759"/>
      <c r="M492" s="759"/>
      <c r="N492" s="759"/>
      <c r="O492" s="759"/>
      <c r="P492" s="759"/>
      <c r="Q492" s="759"/>
      <c r="R492" s="759"/>
      <c r="S492" s="518"/>
      <c r="T492" s="519"/>
    </row>
    <row r="493" spans="2:20" ht="20.100000000000001" customHeight="1" x14ac:dyDescent="0.3">
      <c r="B493" s="84"/>
      <c r="C493" s="759"/>
      <c r="D493" s="759"/>
      <c r="E493" s="759"/>
      <c r="F493" s="759"/>
      <c r="G493" s="759"/>
      <c r="H493" s="759"/>
      <c r="I493" s="759"/>
      <c r="J493" s="759"/>
      <c r="K493" s="759"/>
      <c r="L493" s="759"/>
      <c r="M493" s="759"/>
      <c r="N493" s="759"/>
      <c r="O493" s="759"/>
      <c r="P493" s="759"/>
      <c r="Q493" s="759"/>
      <c r="R493" s="759"/>
      <c r="S493" s="518"/>
      <c r="T493" s="519"/>
    </row>
    <row r="494" spans="2:20" ht="20.100000000000001" customHeight="1" x14ac:dyDescent="0.3">
      <c r="B494" s="84"/>
      <c r="C494" s="86"/>
      <c r="D494" s="86"/>
      <c r="E494" s="86"/>
      <c r="F494" s="86"/>
      <c r="G494" s="86"/>
      <c r="H494" s="86"/>
      <c r="I494" s="86"/>
      <c r="J494" s="86"/>
      <c r="K494" s="86"/>
      <c r="L494" s="86"/>
      <c r="M494" s="86"/>
      <c r="N494" s="86"/>
      <c r="O494" s="86"/>
      <c r="P494" s="86"/>
      <c r="Q494" s="86"/>
      <c r="R494" s="86"/>
      <c r="S494" s="86"/>
      <c r="T494" s="100"/>
    </row>
    <row r="495" spans="2:20" ht="20.100000000000001" customHeight="1" x14ac:dyDescent="0.3">
      <c r="B495" s="84"/>
      <c r="C495" s="759" t="s">
        <v>945</v>
      </c>
      <c r="D495" s="759"/>
      <c r="E495" s="759"/>
      <c r="F495" s="759"/>
      <c r="G495" s="759"/>
      <c r="H495" s="759"/>
      <c r="I495" s="759"/>
      <c r="J495" s="759"/>
      <c r="K495" s="759"/>
      <c r="L495" s="759"/>
      <c r="M495" s="759"/>
      <c r="N495" s="759"/>
      <c r="O495" s="759"/>
      <c r="P495" s="759"/>
      <c r="Q495" s="759"/>
      <c r="R495" s="759"/>
      <c r="S495" s="518"/>
      <c r="T495" s="519"/>
    </row>
    <row r="496" spans="2:20" ht="20.100000000000001" customHeight="1" x14ac:dyDescent="0.3">
      <c r="B496" s="84"/>
      <c r="C496" s="759"/>
      <c r="D496" s="759"/>
      <c r="E496" s="759"/>
      <c r="F496" s="759"/>
      <c r="G496" s="759"/>
      <c r="H496" s="759"/>
      <c r="I496" s="759"/>
      <c r="J496" s="759"/>
      <c r="K496" s="759"/>
      <c r="L496" s="759"/>
      <c r="M496" s="759"/>
      <c r="N496" s="759"/>
      <c r="O496" s="759"/>
      <c r="P496" s="759"/>
      <c r="Q496" s="759"/>
      <c r="R496" s="759"/>
      <c r="S496" s="518"/>
      <c r="T496" s="519"/>
    </row>
    <row r="497" spans="2:20" ht="20.100000000000001" customHeight="1" x14ac:dyDescent="0.3">
      <c r="B497" s="84"/>
      <c r="C497" s="520"/>
      <c r="D497" s="520"/>
      <c r="E497" s="520"/>
      <c r="F497" s="520"/>
      <c r="G497" s="520"/>
      <c r="H497" s="520"/>
      <c r="I497" s="520"/>
      <c r="J497" s="520"/>
      <c r="K497" s="520"/>
      <c r="L497" s="520"/>
      <c r="M497" s="520"/>
      <c r="N497" s="520"/>
      <c r="O497" s="520"/>
      <c r="P497" s="520"/>
      <c r="Q497" s="520"/>
      <c r="R497" s="520"/>
      <c r="S497" s="518"/>
      <c r="T497" s="519"/>
    </row>
    <row r="498" spans="2:20" ht="20.100000000000001" customHeight="1" x14ac:dyDescent="0.3">
      <c r="C498" s="521"/>
      <c r="D498" s="521"/>
      <c r="E498" s="521"/>
      <c r="F498" s="521"/>
      <c r="G498" s="521"/>
      <c r="H498" s="521"/>
      <c r="I498" s="521"/>
      <c r="J498" s="521"/>
      <c r="K498" s="521"/>
      <c r="L498" s="521"/>
      <c r="M498" s="521"/>
      <c r="N498" s="521"/>
      <c r="O498" s="521"/>
      <c r="P498" s="521"/>
      <c r="Q498" s="521"/>
      <c r="R498" s="521"/>
      <c r="S498" s="519"/>
      <c r="T498" s="519"/>
    </row>
    <row r="499" spans="2:20" ht="20.100000000000001" customHeight="1" x14ac:dyDescent="0.3">
      <c r="B499" s="84"/>
      <c r="C499" s="518"/>
      <c r="D499" s="518"/>
      <c r="E499" s="518"/>
      <c r="F499" s="518"/>
      <c r="G499" s="518"/>
      <c r="H499" s="518"/>
      <c r="I499" s="518"/>
      <c r="J499" s="518"/>
      <c r="K499" s="518"/>
      <c r="L499" s="518"/>
      <c r="M499" s="518"/>
      <c r="N499" s="518"/>
      <c r="O499" s="518"/>
      <c r="P499" s="518"/>
      <c r="Q499" s="518"/>
      <c r="R499" s="518"/>
      <c r="S499" s="518"/>
      <c r="T499" s="519"/>
    </row>
    <row r="500" spans="2:20" ht="21" x14ac:dyDescent="0.3">
      <c r="B500" s="84"/>
      <c r="C500" s="522" t="s">
        <v>390</v>
      </c>
      <c r="D500" s="522"/>
      <c r="E500" s="522"/>
      <c r="F500" s="522"/>
      <c r="G500" s="522"/>
      <c r="H500" s="522"/>
      <c r="I500" s="522"/>
      <c r="J500" s="522"/>
      <c r="K500" s="522"/>
      <c r="L500" s="522"/>
      <c r="M500" s="522"/>
      <c r="N500" s="522"/>
      <c r="O500" s="522"/>
      <c r="P500" s="522"/>
      <c r="Q500" s="522"/>
      <c r="R500" s="522"/>
      <c r="S500" s="522"/>
      <c r="T500" s="44"/>
    </row>
    <row r="501" spans="2:20" ht="20.100000000000001" customHeight="1" x14ac:dyDescent="0.3">
      <c r="B501" s="84"/>
      <c r="C501" s="523" t="s">
        <v>391</v>
      </c>
      <c r="D501" s="523"/>
      <c r="E501" s="523"/>
      <c r="F501" s="523"/>
      <c r="G501" s="523"/>
      <c r="H501" s="523"/>
      <c r="I501" s="523"/>
      <c r="J501" s="523"/>
      <c r="K501" s="523"/>
      <c r="L501" s="523"/>
      <c r="M501" s="523"/>
      <c r="N501" s="523"/>
      <c r="O501" s="523"/>
      <c r="P501" s="523"/>
      <c r="Q501" s="523"/>
      <c r="R501" s="523"/>
      <c r="S501" s="523"/>
      <c r="T501" s="524"/>
    </row>
    <row r="502" spans="2:20" ht="20.100000000000001" customHeight="1" x14ac:dyDescent="0.3">
      <c r="B502" s="84"/>
      <c r="C502" s="523"/>
      <c r="D502" s="523"/>
      <c r="E502" s="523"/>
      <c r="F502" s="523"/>
      <c r="G502" s="523"/>
      <c r="H502" s="523"/>
      <c r="I502" s="523"/>
      <c r="J502" s="523"/>
      <c r="K502" s="523"/>
      <c r="L502" s="523"/>
      <c r="M502" s="523"/>
      <c r="N502" s="523"/>
      <c r="O502" s="523"/>
      <c r="P502" s="523"/>
      <c r="Q502" s="523"/>
      <c r="R502" s="523"/>
      <c r="S502" s="523"/>
      <c r="T502" s="524"/>
    </row>
    <row r="503" spans="2:20" ht="20.100000000000001" customHeight="1" x14ac:dyDescent="0.3">
      <c r="B503" s="84"/>
      <c r="C503" s="515" t="s">
        <v>394</v>
      </c>
      <c r="D503" s="515"/>
      <c r="E503" s="515"/>
      <c r="F503" s="515"/>
      <c r="G503" s="515"/>
      <c r="H503" s="515"/>
      <c r="I503" s="515"/>
      <c r="J503" s="515"/>
      <c r="K503" s="515"/>
      <c r="L503" s="515"/>
      <c r="M503" s="515"/>
      <c r="N503" s="515"/>
      <c r="O503" s="515"/>
      <c r="P503" s="515"/>
      <c r="Q503" s="515"/>
      <c r="R503" s="515"/>
      <c r="S503" s="515"/>
      <c r="T503" s="516"/>
    </row>
    <row r="504" spans="2:20" ht="20.100000000000001" customHeight="1" x14ac:dyDescent="0.3">
      <c r="B504" s="84"/>
      <c r="C504" s="523" t="s">
        <v>395</v>
      </c>
      <c r="D504" s="523"/>
      <c r="E504" s="523"/>
      <c r="F504" s="523"/>
      <c r="G504" s="523"/>
      <c r="H504" s="523"/>
      <c r="I504" s="523"/>
      <c r="J504" s="523"/>
      <c r="K504" s="523"/>
      <c r="L504" s="523"/>
      <c r="M504" s="523"/>
      <c r="N504" s="523"/>
      <c r="O504" s="523"/>
      <c r="P504" s="523"/>
      <c r="Q504" s="523"/>
      <c r="R504" s="523"/>
      <c r="S504" s="523"/>
      <c r="T504" s="524"/>
    </row>
    <row r="505" spans="2:20" ht="20.100000000000001" customHeight="1" x14ac:dyDescent="0.3">
      <c r="B505" s="84"/>
      <c r="C505" s="523" t="s">
        <v>392</v>
      </c>
      <c r="D505" s="523"/>
      <c r="E505" s="523"/>
      <c r="F505" s="523"/>
      <c r="G505" s="523"/>
      <c r="H505" s="523"/>
      <c r="I505" s="523"/>
      <c r="J505" s="523"/>
      <c r="K505" s="523"/>
      <c r="L505" s="523"/>
      <c r="M505" s="523"/>
      <c r="N505" s="523"/>
      <c r="O505" s="523"/>
      <c r="P505" s="523"/>
      <c r="Q505" s="523"/>
      <c r="R505" s="523"/>
      <c r="S505" s="523"/>
      <c r="T505" s="524"/>
    </row>
    <row r="506" spans="2:20" ht="20.100000000000001" customHeight="1" x14ac:dyDescent="0.3">
      <c r="B506" s="84"/>
      <c r="C506" s="523" t="s">
        <v>393</v>
      </c>
      <c r="D506" s="523"/>
      <c r="E506" s="523"/>
      <c r="F506" s="523"/>
      <c r="G506" s="523"/>
      <c r="H506" s="523"/>
      <c r="I506" s="523"/>
      <c r="J506" s="523"/>
      <c r="K506" s="523"/>
      <c r="L506" s="523"/>
      <c r="M506" s="523"/>
      <c r="N506" s="523"/>
      <c r="O506" s="523"/>
      <c r="P506" s="523"/>
      <c r="Q506" s="523"/>
      <c r="R506" s="523"/>
      <c r="S506" s="523"/>
      <c r="T506" s="524"/>
    </row>
    <row r="507" spans="2:20" ht="20.100000000000001" customHeight="1" x14ac:dyDescent="0.3">
      <c r="B507" s="84"/>
      <c r="C507" s="481" t="s">
        <v>396</v>
      </c>
      <c r="D507" s="481"/>
      <c r="E507" s="481"/>
      <c r="F507" s="481"/>
      <c r="G507" s="481"/>
      <c r="H507" s="481"/>
      <c r="I507" s="481"/>
      <c r="J507" s="481"/>
      <c r="K507" s="481"/>
      <c r="L507" s="481"/>
      <c r="M507" s="481"/>
      <c r="N507" s="481"/>
      <c r="O507" s="481"/>
      <c r="P507" s="481"/>
      <c r="Q507" s="481"/>
      <c r="R507" s="481"/>
      <c r="S507" s="481"/>
      <c r="T507" s="482"/>
    </row>
    <row r="508" spans="2:20" ht="20.100000000000001" customHeight="1" x14ac:dyDescent="0.3">
      <c r="B508" s="525"/>
      <c r="C508" s="121"/>
      <c r="D508" s="121"/>
      <c r="E508" s="486"/>
      <c r="F508" s="486"/>
      <c r="G508" s="486"/>
      <c r="H508" s="486"/>
      <c r="I508" s="486"/>
      <c r="J508" s="486"/>
      <c r="K508" s="486"/>
      <c r="L508" s="486"/>
      <c r="M508" s="486"/>
      <c r="N508" s="486"/>
      <c r="O508" s="486"/>
      <c r="P508" s="486"/>
      <c r="Q508" s="486"/>
      <c r="R508" s="486"/>
      <c r="S508" s="486"/>
      <c r="T508" s="60"/>
    </row>
    <row r="509" spans="2:20" ht="19.5" customHeight="1" x14ac:dyDescent="0.3"/>
    <row r="510" spans="2:20" ht="19.5" customHeight="1" x14ac:dyDescent="0.45">
      <c r="B510" s="765" t="s">
        <v>759</v>
      </c>
      <c r="C510" s="765"/>
      <c r="D510" s="765"/>
      <c r="E510" s="765"/>
      <c r="F510" s="300"/>
      <c r="G510" s="526"/>
      <c r="H510" s="526"/>
      <c r="I510" s="526"/>
      <c r="J510" s="526"/>
      <c r="K510" s="526"/>
      <c r="L510" s="526"/>
      <c r="M510" s="526"/>
      <c r="N510" s="526"/>
      <c r="O510" s="526"/>
      <c r="P510" s="526"/>
      <c r="Q510" s="628" t="s">
        <v>760</v>
      </c>
      <c r="R510" s="628"/>
      <c r="S510" s="628"/>
    </row>
    <row r="511" spans="2:20" ht="19.5" customHeight="1" x14ac:dyDescent="0.45">
      <c r="B511" s="765"/>
      <c r="C511" s="765"/>
      <c r="D511" s="765"/>
      <c r="E511" s="765"/>
      <c r="F511" s="300"/>
      <c r="G511" s="526"/>
      <c r="H511" s="526"/>
      <c r="I511" s="526"/>
      <c r="J511" s="626" t="s">
        <v>743</v>
      </c>
      <c r="K511" s="626"/>
      <c r="L511" s="626"/>
      <c r="M511" s="526"/>
      <c r="N511" s="526"/>
      <c r="O511" s="526"/>
      <c r="P511" s="526"/>
      <c r="Q511" s="628"/>
      <c r="R511" s="628"/>
      <c r="S511" s="628"/>
    </row>
    <row r="512" spans="2:20" ht="16.5" customHeight="1" x14ac:dyDescent="0.3"/>
    <row r="513" ht="16.5" customHeight="1" x14ac:dyDescent="0.3"/>
  </sheetData>
  <sheetProtection algorithmName="SHA-512" hashValue="UGyNUR8z8TbTeNYB3Cf7Tl5GxDvEhFAQrsfe9vodxQLG7mmUm5w7WpYp4YX4zk9r5KNg+RTMTje27IIhF0S8jQ==" saltValue="JOTANjZEgfr0MD7dPloeRw==" spinCount="100000" sheet="1" objects="1" scenarios="1"/>
  <mergeCells count="152">
    <mergeCell ref="B510:E511"/>
    <mergeCell ref="J511:L511"/>
    <mergeCell ref="C397:M397"/>
    <mergeCell ref="N397:S398"/>
    <mergeCell ref="C398:M398"/>
    <mergeCell ref="C399:K399"/>
    <mergeCell ref="N399:R399"/>
    <mergeCell ref="C201:O201"/>
    <mergeCell ref="C202:M202"/>
    <mergeCell ref="C203:J203"/>
    <mergeCell ref="C204:L204"/>
    <mergeCell ref="C206:R209"/>
    <mergeCell ref="C227:R227"/>
    <mergeCell ref="C229:R233"/>
    <mergeCell ref="C334:R336"/>
    <mergeCell ref="C242:R244"/>
    <mergeCell ref="C358:H358"/>
    <mergeCell ref="C355:M355"/>
    <mergeCell ref="C359:P359"/>
    <mergeCell ref="C360:O360"/>
    <mergeCell ref="C356:K356"/>
    <mergeCell ref="C357:P357"/>
    <mergeCell ref="C392:D392"/>
    <mergeCell ref="C441:R443"/>
    <mergeCell ref="C200:O200"/>
    <mergeCell ref="C361:O361"/>
    <mergeCell ref="C274:N275"/>
    <mergeCell ref="C284:R287"/>
    <mergeCell ref="C249:O249"/>
    <mergeCell ref="C330:R332"/>
    <mergeCell ref="F391:G391"/>
    <mergeCell ref="C391:D391"/>
    <mergeCell ref="C372:R373"/>
    <mergeCell ref="D320:R321"/>
    <mergeCell ref="D317:R318"/>
    <mergeCell ref="F296:G296"/>
    <mergeCell ref="C362:O362"/>
    <mergeCell ref="C326:R328"/>
    <mergeCell ref="C323:R324"/>
    <mergeCell ref="D313:R315"/>
    <mergeCell ref="C369:D369"/>
    <mergeCell ref="C370:D370"/>
    <mergeCell ref="C376:M376"/>
    <mergeCell ref="C377:N377"/>
    <mergeCell ref="C378:L378"/>
    <mergeCell ref="C379:O379"/>
    <mergeCell ref="C380:M380"/>
    <mergeCell ref="C382:R384"/>
    <mergeCell ref="C401:M401"/>
    <mergeCell ref="C402:N402"/>
    <mergeCell ref="C458:D458"/>
    <mergeCell ref="C459:D459"/>
    <mergeCell ref="C414:R416"/>
    <mergeCell ref="C408:R410"/>
    <mergeCell ref="C434:M434"/>
    <mergeCell ref="C411:R413"/>
    <mergeCell ref="C404:R406"/>
    <mergeCell ref="C467:N467"/>
    <mergeCell ref="C468:O468"/>
    <mergeCell ref="C436:R439"/>
    <mergeCell ref="C423:D423"/>
    <mergeCell ref="C425:R426"/>
    <mergeCell ref="C429:M429"/>
    <mergeCell ref="C432:M432"/>
    <mergeCell ref="C433:R433"/>
    <mergeCell ref="C430:O430"/>
    <mergeCell ref="C431:N431"/>
    <mergeCell ref="C44:N44"/>
    <mergeCell ref="C47:I47"/>
    <mergeCell ref="C117:R118"/>
    <mergeCell ref="C121:N121"/>
    <mergeCell ref="C123:R125"/>
    <mergeCell ref="C127:R128"/>
    <mergeCell ref="C135:R138"/>
    <mergeCell ref="C64:R66"/>
    <mergeCell ref="C69:R71"/>
    <mergeCell ref="C73:R74"/>
    <mergeCell ref="C77:R78"/>
    <mergeCell ref="C80:R83"/>
    <mergeCell ref="C85:R86"/>
    <mergeCell ref="Q510:S511"/>
    <mergeCell ref="C93:R95"/>
    <mergeCell ref="C98:R100"/>
    <mergeCell ref="C103:R105"/>
    <mergeCell ref="C190:D190"/>
    <mergeCell ref="C191:D191"/>
    <mergeCell ref="C216:D216"/>
    <mergeCell ref="C220:R222"/>
    <mergeCell ref="C225:N225"/>
    <mergeCell ref="C226:P226"/>
    <mergeCell ref="C192:D192"/>
    <mergeCell ref="C193:D193"/>
    <mergeCell ref="C194:D194"/>
    <mergeCell ref="F190:G190"/>
    <mergeCell ref="F191:G191"/>
    <mergeCell ref="F192:G192"/>
    <mergeCell ref="C196:R197"/>
    <mergeCell ref="C495:R496"/>
    <mergeCell ref="C474:R476"/>
    <mergeCell ref="C470:R472"/>
    <mergeCell ref="C461:R462"/>
    <mergeCell ref="C457:D457"/>
    <mergeCell ref="C465:I465"/>
    <mergeCell ref="C466:M466"/>
    <mergeCell ref="C4:Q6"/>
    <mergeCell ref="C39:Q41"/>
    <mergeCell ref="C492:R493"/>
    <mergeCell ref="C488:R490"/>
    <mergeCell ref="C449:R450"/>
    <mergeCell ref="C445:R447"/>
    <mergeCell ref="C298:R299"/>
    <mergeCell ref="C294:D294"/>
    <mergeCell ref="C295:D295"/>
    <mergeCell ref="C296:D296"/>
    <mergeCell ref="F294:G294"/>
    <mergeCell ref="F295:G295"/>
    <mergeCell ref="C217:D217"/>
    <mergeCell ref="C218:D218"/>
    <mergeCell ref="B185:T185"/>
    <mergeCell ref="C178:R180"/>
    <mergeCell ref="C182:R183"/>
    <mergeCell ref="C400:M400"/>
    <mergeCell ref="C240:D240"/>
    <mergeCell ref="C251:Q252"/>
    <mergeCell ref="C255:Q256"/>
    <mergeCell ref="C248:L248"/>
    <mergeCell ref="C263:M264"/>
    <mergeCell ref="D270:M271"/>
    <mergeCell ref="B1:T1"/>
    <mergeCell ref="C175:M175"/>
    <mergeCell ref="C176:N176"/>
    <mergeCell ref="B165:T165"/>
    <mergeCell ref="C141:R145"/>
    <mergeCell ref="C155:R159"/>
    <mergeCell ref="C161:R163"/>
    <mergeCell ref="C49:Q52"/>
    <mergeCell ref="C46:N46"/>
    <mergeCell ref="C12:D12"/>
    <mergeCell ref="C89:R91"/>
    <mergeCell ref="C170:D170"/>
    <mergeCell ref="C17:M17"/>
    <mergeCell ref="C18:O18"/>
    <mergeCell ref="C148:R152"/>
    <mergeCell ref="C112:D112"/>
    <mergeCell ref="C113:D113"/>
    <mergeCell ref="C114:D114"/>
    <mergeCell ref="C115:D115"/>
    <mergeCell ref="C36:D36"/>
    <mergeCell ref="C37:D37"/>
    <mergeCell ref="C45:M45"/>
    <mergeCell ref="C20:P21"/>
    <mergeCell ref="C23:P25"/>
  </mergeCells>
  <phoneticPr fontId="8" type="noConversion"/>
  <hyperlinks>
    <hyperlink ref="C17" r:id="rId1" display="https://www.csagroup.org/store/product/2705176/" xr:uid="{E4E9A264-4D67-4EE2-88E6-0A19439897BC}"/>
    <hyperlink ref="C18" r:id="rId2" display="https://www.intactcentreclimateadaptation.ca/wp-content/uploads/2019/01/Weathering-the-Storm.pdf" xr:uid="{A49814F5-C302-4414-BDDC-E74ED0E306C8}"/>
    <hyperlink ref="C44" r:id="rId3" display="https://www.intactcentreclimateadaptation.ca/recent-reports/climate-change-and-the-preparedness-of-16-major-canadian-cities-to-limit-flood-risk/" xr:uid="{3FA2ED61-44AA-4B98-8EEB-8C9F2B377304}"/>
    <hyperlink ref="C45" r:id="rId4" display="https://www.csagroup.org/store/product/2705176/" xr:uid="{4F450188-BAED-4446-BF3A-75AAD6874CEF}"/>
    <hyperlink ref="C46" r:id="rId5" display="https://www.csagroup.org/store/product/CSA W204:19/" xr:uid="{DDB5C929-6C1F-4337-B904-6A10F4CAB811}"/>
    <hyperlink ref="C121" r:id="rId6" display="https://www.intactcentreclimateadaptation.ca/recent-reports/climate-change-and-the-preparedness-of-16-major-canadian-cities-to-limit-flood-risk/" xr:uid="{3DBD1871-A198-4765-B41D-992A555E3F09}"/>
    <hyperlink ref="C175" r:id="rId7" display="https://www.csagroup.org/store/product/2705176/" xr:uid="{B779DD8C-CE9F-4ADD-AE40-F748E3911EE1}"/>
    <hyperlink ref="C176" r:id="rId8" display="https://www.intactcentreclimateadaptation.ca/wp-content/uploads/2019/01/Weathering-the-Storm.pdf" xr:uid="{C8A1E463-EAEF-4E9A-BA55-2F637799FC20}"/>
    <hyperlink ref="C200" r:id="rId9" display="https://natural-resources.canada.ca/science-and-data/science-and-research/natural-hazards/flood-mapping-types-and-process/24264" xr:uid="{4354AA8F-0261-48AF-9633-30A0DEFE694F}"/>
    <hyperlink ref="C201" r:id="rId10" display="https://www.intactcentreclimateadaptation.ca/wp-content/uploads/2019/01/Weathering-the-Storm.pdf" xr:uid="{A55F833A-2501-4A82-956D-E644581C850A}"/>
    <hyperlink ref="C202" r:id="rId11" display="https://www.csagroup.org/store/product/2705176/" xr:uid="{8CE278B1-33EA-47AF-9766-E4191086D131}"/>
    <hyperlink ref="C225" r:id="rId12" display="https://www.intactcentreclimateadaptation.ca/recent-reports/climate-change-and-the-preparedness-of-16-major-canadian-cities-to-limit-flood-risk/" xr:uid="{906984E5-1B6F-457F-94E3-59A5A8576DD7}"/>
    <hyperlink ref="C247" r:id="rId13" display="https://fcm.ca/en/resources/mcip/tool-climate-adaptation-maturity-scale" xr:uid="{5E241F7A-391F-48AC-BA10-536D3474117F}"/>
    <hyperlink ref="C248" r:id="rId14" display="https://www.intactcentreclimateadaptation.ca/wp-content/uploads/2023/05/IntactCentre-3-steps-home-flood-pretection-QR.pdf" xr:uid="{FCAF632C-5633-4881-A5EF-7CC50AEC2D03}"/>
    <hyperlink ref="C376" r:id="rId15" display="https://www.intactcentreclimateadaptation.ca/wp-content/uploads/2019/04/Home-Flood-Protection-Program-Report-1.pdf" xr:uid="{DB6FB732-4D3A-4E11-9CCE-0E4E3107A702}"/>
    <hyperlink ref="C377" r:id="rId16" display="https://www.csagroup.org/store/product/Z800-18/" xr:uid="{5AFB6576-5424-42A7-BD50-E41056EFB280}"/>
    <hyperlink ref="C378" r:id="rId17" display="https://www.intactcentreclimateadaptation.ca/wp-content/uploads/2023/05/IntactCentre-3-steps-home-flood-pretection-QR.pdf" xr:uid="{29DF6FC6-D177-4DC2-9725-E3AD3FA3D945}"/>
    <hyperlink ref="C379" r:id="rId18" display="https://www.intactcentreclimateadaptation.ca/wp-content/uploads/2019/10/Ahead-of-the-Storm-1.pdf" xr:uid="{3CDF7BE3-D5D2-4C43-967B-49F047081FAA}"/>
    <hyperlink ref="C465" r:id="rId19" display="https://publications.gc.ca/collections/collection_2022/rncan-nrcan/m183-2/M183-2-8902-eng.pdf" xr:uid="{2597346D-CFAA-4B8D-B07A-BD61DFD55BB7}"/>
    <hyperlink ref="C466" r:id="rId20" display="https://www.csagroup.org/store/product/2705176/" xr:uid="{FDC22698-B7E2-4233-8826-1D2A51F61B59}"/>
    <hyperlink ref="C467" r:id="rId21" display="https://atlas-vulnerabilite.ulaval.ca/aleas-hydrometerologiques/" xr:uid="{D2D794FD-0E54-4679-B4AE-8148B09119F8}"/>
    <hyperlink ref="C468" r:id="rId22" display="https://www.redcross.ca/crc/documents/3-1-4-2_dm_high_risk_populations.pdf" xr:uid="{9EE7F59B-277F-42CD-A15D-815E4F90276D}"/>
    <hyperlink ref="C507" r:id="rId23" display="mailto:joanna.eyquem@uwaterloo.ca" xr:uid="{EF743C29-F5EE-4F97-8834-2A8B1BDD8F1D}"/>
    <hyperlink ref="C203" r:id="rId24" display="https://natural-resources.canada.ca/science-and-data/science-and-research/natural-hazards/flood-mapping/federal-flood-mapping-guidelines-series/25214" xr:uid="{2285ED16-F9BB-4B32-8DD4-3930F7952A02}"/>
    <hyperlink ref="C12" location="Q1A2" display="Section I - A2" xr:uid="{92D6ADA0-D8B1-4299-8052-26A3B81B02A8}"/>
    <hyperlink ref="C36" location="Q2A4" display="Section II - A4" xr:uid="{DB30061E-49F6-4D6A-BD83-EA1777A1A36D}"/>
    <hyperlink ref="C37" location="Q3A2" display="Section III - A2" xr:uid="{BF31C501-4C24-48F0-BDDA-FD7D581B9C32}"/>
    <hyperlink ref="C115" location="Q3A8" display="Section III - A8" xr:uid="{7B8087CC-0458-40F6-9AE2-EAC6D25AC13D}"/>
    <hyperlink ref="C114" location="Q3A7" display="Section III - A7" xr:uid="{8268E62D-3583-459C-B76A-B8D33D335E44}"/>
    <hyperlink ref="C170" location="Q1A1" display="Section I - A1" xr:uid="{84665B9F-AFD1-440C-9C57-A8E3AA80D486}"/>
    <hyperlink ref="F190" location="Q2B1" display="Section II - B1" xr:uid="{228CA2E3-5D96-4AF0-B976-BC92C5475DAE}"/>
    <hyperlink ref="C190" location="Q1B5" display="Section I - B5" xr:uid="{9FF0A7D3-7F9A-481F-8042-175E8C95F8D0}"/>
    <hyperlink ref="C191" location="Q1C3" display="Section I - C3" xr:uid="{453CDC8B-0EBB-4770-963E-1EC87A020CC2}"/>
    <hyperlink ref="C192" location="Q1C4" display="Section I - C4" xr:uid="{75513728-4E1F-4736-8A2C-100EBE4F694B}"/>
    <hyperlink ref="C193" location="Q1D3" display="Section I - D3" xr:uid="{C3C59843-DCFC-4D9A-9189-34ED7A9364F5}"/>
    <hyperlink ref="C194" location="Q1D4" display="Section I - D4" xr:uid="{A393D717-8622-4AB1-9F83-CD8580A04352}"/>
    <hyperlink ref="F191" location="Q2C2" display="Section II - C2" xr:uid="{0FA9E69C-A594-4E9F-B1E3-6E852DEFE762}"/>
    <hyperlink ref="F192" location="Q2D2" display="Section II - D2" xr:uid="{8E5EDE3B-9E42-4A3F-A2E3-E07907F14EC8}"/>
    <hyperlink ref="C216" location="Q2A3" display="Section II  - A3" xr:uid="{7D0C588C-3AB9-4331-840D-3EC9B2873DA5}"/>
    <hyperlink ref="C217" location="Q2B1" display="Section II  - B1" xr:uid="{D2DADDC0-5901-45A9-868B-E8F6516346CF}"/>
    <hyperlink ref="C218" location="Q2C2" display="Section II  - C2" xr:uid="{64A037AF-4F89-4DFA-B01A-9EA8E1800A48}"/>
    <hyperlink ref="C240" location="Q3A10" display="Section III - A10" xr:uid="{B81BC839-4B33-4610-A589-78E3F49BEFE5}"/>
    <hyperlink ref="C369" location="Q2A6" display="Section II - A6" xr:uid="{C14215EC-D997-4DAC-99E4-6CEE66F58946}"/>
    <hyperlink ref="F391" location="Q2B2" display="Section II - B2" xr:uid="{B1B2F6D9-A461-4F01-8F62-E4762C397185}"/>
    <hyperlink ref="C423" location="Q2A2" display="Section II - A2" xr:uid="{46A060AF-B031-4D04-B985-6FEA0E48EB78}"/>
    <hyperlink ref="C457" location="Q1A3" display="Section I - A3" xr:uid="{E6E2758D-78FA-43EE-8DFC-24494626FE5F}"/>
    <hyperlink ref="C458" location="Q2A3" display="Section II - A3" xr:uid="{F2EF51D6-ACAA-4E41-B8D3-CA5B5A16FA95}"/>
    <hyperlink ref="C459" location="Q3A8" display="Section III - A8" xr:uid="{31AB0545-F734-48F4-B098-0829908D3D87}"/>
    <hyperlink ref="B510:D511" location="'Background Calculations'!A1" display="Previous" xr:uid="{A5AA8A50-FDD0-44E9-AABE-805B4F0BA678}"/>
    <hyperlink ref="Q510:S511" location="Glossary!B4" display="To Glossary" xr:uid="{DA21BA57-DCF6-412C-8B61-C40251F0843A}"/>
    <hyperlink ref="C112" location="Q2A4" display="Section II - A4" xr:uid="{E868401F-6567-4DEE-AC9B-460A75AFBE42}"/>
    <hyperlink ref="C356" r:id="rId25" display="https://ccme.ca/en/res/niframework_en.pdf" xr:uid="{58A412B3-7B9A-439A-982B-EE0EB5DF13C5}"/>
    <hyperlink ref="C360" r:id="rId26" display="https://www.intactcentreclimateadaptation.ca/rising-seas-and-shifting-sands-combining-natural-and-grey-infrastructure-to-protect-canadas-eastern-and-western-coastal-communities/" xr:uid="{BB8B50CA-71D2-40E3-88A3-C38F7384ED01}"/>
    <hyperlink ref="C359" r:id="rId27" display="https://www.intactcentreclimateadaptation.ca/managing-flooding-and-erosion-at-the-watershed-scale/" xr:uid="{F6A0374A-953B-48C7-99B4-F013FD53D2B8}"/>
    <hyperlink ref="C355" r:id="rId28" display="https://www.csagroup.org/store/product/2705376/" xr:uid="{E8FDEBD2-BB7D-451F-B193-A6A9CA19852F}"/>
    <hyperlink ref="C358" r:id="rId29" display="https://mnai.ca/media/2018/01/FCMPrimer_Jan1_2018.pdf" xr:uid="{039350DD-0001-4181-8089-9EFF371DBF8D}"/>
    <hyperlink ref="C357" r:id="rId30" location=":~:text=a%20Changing%20Climate-,Getting%20Nature%20on%20the%20Balance%20Sheet%3A%20Recognizing%20the%20Financial%20Value,Assets%20in%20a%20Changing%20Climate&amp;text=This%20paper%20calls%20for%20the,rules%20to%20safeguard%20natural%20resilience." display="https://www.intactcentreclimateadaptation.ca/getting-nature-on-the-balance-sheet/ - :~:text=a%20Changing%20Climate-,Getting%20Nature%20on%20the%20Balance%20Sheet%3A%20Recognizing%20the%20Financial%20Value,Assets%20in%20a%20Changing%20Climate&amp;text=This%20paper%20calls%20for%20the,rules%20to%20safeguard%20natural%20resilience." xr:uid="{EAFECC6D-1D86-4A54-96E5-5EF4363FC78F}"/>
    <hyperlink ref="C113" location="Q3A2" display="Section III - A2" xr:uid="{9FB8AC9B-E05A-44E1-8F0D-D43719528C74}"/>
    <hyperlink ref="C47:I47" r:id="rId31" display="Canada’s Critical Infrastructure (Public Safety Canada, 2022)" xr:uid="{CBF786BD-BE92-8A40-A717-28E2B2DA1BF5}"/>
    <hyperlink ref="C391:D391" location="Q1B4" display="&lt; Section I - B4" xr:uid="{27D28BCD-6581-DB4F-97AE-0BD2B5981E17}"/>
    <hyperlink ref="C392:D392" location="Q1B5" display="&lt; Section I - B5" xr:uid="{F86629AD-1ECC-E24D-98A3-7AF16723812E}"/>
    <hyperlink ref="C380:M380" r:id="rId32" display="Key Flood-Resilience Measures for Commercial Real Estate in Canada (Intact Centre on Climate Adaptation, 2023)" xr:uid="{ED46C2B0-F31A-D841-883F-EBBAFB6BC6D7}"/>
    <hyperlink ref="C294:D294" location="Q2A5" display="&lt; Section II - A5" xr:uid="{1CF748A8-842F-DB40-822F-A547D4363D2D}"/>
    <hyperlink ref="C295:D295" location="Q2C1" display="&lt; Section II - C1" xr:uid="{03C730F1-F60A-354D-9CA6-A216E9768E1C}"/>
    <hyperlink ref="C296:D296" location="Q2D1" display="&lt; Section II - D1" xr:uid="{5E69B8E8-32BF-B44D-8DE2-B8AD2EA2632B}"/>
    <hyperlink ref="F294:G294" location="Q3A4" display="&lt; Section III - A4" xr:uid="{02C08CCD-56E3-874D-9473-22DD43BAB5AE}"/>
    <hyperlink ref="F295:G295" location="Q3B1" display="&lt; Section III - B1" xr:uid="{8066E9BA-CF11-9446-AB66-2597605942E8}"/>
    <hyperlink ref="F296:G296" location="Q3D2" display="&lt; Section III - D2" xr:uid="{9790394B-C3EF-B64B-9CAD-67E28DD32701}"/>
    <hyperlink ref="C370" location="Q3A5" display="Section III - A5" xr:uid="{0C74B27E-886D-499F-AF93-B0908990118B}"/>
    <hyperlink ref="C17:M17" r:id="rId33" display="CSA W210:21 Prioritization of flood risk in existing communities, National Standard of Canada  (CSA Group, 2021)." xr:uid="{F07C7FD7-4480-1440-B145-B05AEE44B118}"/>
    <hyperlink ref="C45:M45" r:id="rId34" display="CSA W210:21 Prioritization of flood risk in existing communities, National Standard of Canada (CSA Group, 2021)." xr:uid="{FBF104CA-CD6A-AC47-A5FC-D67D6F4CF95A}"/>
    <hyperlink ref="C227:R227" r:id="rId35" location=":~:text=This%20Guideline%20is%20intended%20to%20help%20ensure%20that%20rainfall%20IDF,implications%20of%20climate%20change%20on" display="CSA PLUS 4013  Development, interpretation, and use of rainfall intensity-duration-frequency (IDF) information: Guideline for Canadian water resources practitioners" xr:uid="{058EB4B6-EAB8-DE4A-9D64-973F7140FEDC}"/>
    <hyperlink ref="C362:O362" r:id="rId36" display="Green Shores for Local Government (Stewardship Centre of BC, 2023)" xr:uid="{B800B2DD-1A0C-4242-8D3D-888CD06616B8}"/>
    <hyperlink ref="C397" r:id="rId37" display="https://www.csagroup.org/store/product/2705176/" xr:uid="{EC2351BB-D1B4-8D47-AFEC-A69D65FB5DED}"/>
    <hyperlink ref="C398" r:id="rId38" display="https://www.intactcentreclimateadaptation.ca/wp-content/uploads/2019/01/Weathering-the-Storm.pdf" xr:uid="{205AD11C-3C07-F84D-B987-8C6CC844A985}"/>
    <hyperlink ref="C401" r:id="rId39" display="https://www.scc.ca/sites/default/files/files/SCC_RPT_Norton-ICLR-EC-SCC-II-in-New-Sewer-Construction-2019-11-20_ENG.pdf" xr:uid="{2FCD8B7E-1743-4F4B-929F-3397F50B531D}"/>
    <hyperlink ref="C400:M400" r:id="rId40" display="CAN/BNQ 3682-320 Mitigation of the Risks of Inflow and Infiltration in New Sanitary Sewer Systems (BNQ, 2021)" xr:uid="{809BBF0D-A685-DB40-B6FB-008B978DF6B1}"/>
    <hyperlink ref="C399:K399" r:id="rId41" display="CSA S900.1:18 Climate change adaptation for wastewater treatment plants" xr:uid="{F1572A00-F159-AC4A-BB4C-90E03658EF45}"/>
    <hyperlink ref="C429" r:id="rId42" display="https://www.csagroup.org/store/product/2705176/" xr:uid="{5F27B3EC-4DA4-5A4F-89CF-9428D1796D68}"/>
    <hyperlink ref="C430" r:id="rId43" display="https://www.intactcentreclimateadaptation.ca/wp-content/uploads/2019/01/Weathering-the-Storm.pdf" xr:uid="{E8E64179-4080-CD46-84D7-6658AC51A70A}"/>
    <hyperlink ref="C431" r:id="rId44" display="https://www.csagroup.org/store/product/CSA W204:19/" xr:uid="{CB2F39D0-E39D-9947-B53F-E09027CDBE1E}"/>
    <hyperlink ref="C432" r:id="rId45" display="https://www.csagroup.org/store/product/2705167/" xr:uid="{FB2DF18A-5493-C549-BEE0-D87983549719}"/>
    <hyperlink ref="C433:R433" r:id="rId46" location=":~:text=This%20Guideline%20is%20intended%20to%20help%20ensure%20that%20rainfall%20IDF,implications%20of%20climate%20change%20on" display="CSA PLUS 4013  Development, interpretation, and use of rainfall intensity-duration-frequency (IDF) information: Guideline for Canadian water resources practitioners" xr:uid="{39C11436-D52F-C943-9FD1-54D7830C8483}"/>
    <hyperlink ref="C434" r:id="rId47" xr:uid="{6B3559C4-2CC5-4B1F-A959-71B7A135BF5A}"/>
    <hyperlink ref="C361:O361" r:id="rId48" display="Nature-Based Solutions for Coastal and Riverine Flood and Erosion Risk Management (Vouk, et.al 2021)." xr:uid="{B40336D6-0DB8-4F87-98AB-9C7D355E5A80}"/>
    <hyperlink ref="C249:O249" r:id="rId49" display="The Building Blocks of Asset Management Municipal Asset Management Program (Federation od Canadian Municipalities, 2018)" xr:uid="{9F64B466-382E-40BB-B8E2-446CE131CFAF}"/>
    <hyperlink ref="C357:O357" r:id="rId50" display="Getting Nature on the Balance Sheet: Recognizing the Financial Value of Natural Assets in a Changing Climate (Eyquem, et al. 2022)." xr:uid="{0B626F0D-455B-4739-9503-5AE5C56D4B97}"/>
    <hyperlink ref="C200:J200" r:id="rId51" display="Flood mapping (Natural Resources Canada, 2023)" xr:uid="{B189D5BA-2BAC-4E47-A0CD-D0E23E3956B8}"/>
    <hyperlink ref="B510:E511" location="'Background Calculations'!B6" display="Back to Background Calculations" xr:uid="{6F78B1B2-4FC8-4F76-83F7-1FC948BE7A82}"/>
    <hyperlink ref="J511:K511" location="'Background Calculations'!B6" display="Return to top of page" xr:uid="{0B559FB2-176F-456B-8963-268EDF0C5250}"/>
    <hyperlink ref="J511:L511" location="'Supporting Information'!B4" display="Return to top of page" xr:uid="{12673AC1-BDED-47DF-8C95-5DC44321C4DB}"/>
    <hyperlink ref="F391:G391" location="Q2B2" display="&lt; Section II - B2" xr:uid="{30748DC8-2057-4876-97FD-10224D42871B}"/>
  </hyperlinks>
  <pageMargins left="0.39370078740157483" right="0.39370078740157483" top="0.39370078740157483" bottom="0.39370078740157483" header="0.51181102362204722" footer="0.51181102362204722"/>
  <pageSetup scale="55" fitToHeight="0" orientation="portrait" horizontalDpi="1200" verticalDpi="1200" r:id="rId52"/>
  <drawing r:id="rId5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a740c915-5f18-4c68-bf2e-6f43b2c8da36">
      <Terms xmlns="http://schemas.microsoft.com/office/infopath/2007/PartnerControls"/>
    </lcf76f155ced4ddcb4097134ff3c332f>
    <_ip_UnifiedCompliancePolicyProperties xmlns="http://schemas.microsoft.com/sharepoint/v3" xsi:nil="true"/>
    <TaxCatchAll xmlns="fa2e51a7-8bea-4e0a-abf9-55873f34455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3DFA32E492D2D46A91BD30E2F3D4293" ma:contentTypeVersion="21" ma:contentTypeDescription="Create a new document." ma:contentTypeScope="" ma:versionID="edec34b19088a267de6eeacf6677a06b">
  <xsd:schema xmlns:xsd="http://www.w3.org/2001/XMLSchema" xmlns:xs="http://www.w3.org/2001/XMLSchema" xmlns:p="http://schemas.microsoft.com/office/2006/metadata/properties" xmlns:ns1="http://schemas.microsoft.com/sharepoint/v3" xmlns:ns2="a740c915-5f18-4c68-bf2e-6f43b2c8da36" xmlns:ns3="fa2e51a7-8bea-4e0a-abf9-55873f344559" targetNamespace="http://schemas.microsoft.com/office/2006/metadata/properties" ma:root="true" ma:fieldsID="0d4e91b4a56277575364ba0d5fabc213" ns1:_="" ns2:_="" ns3:_="">
    <xsd:import namespace="http://schemas.microsoft.com/sharepoint/v3"/>
    <xsd:import namespace="a740c915-5f18-4c68-bf2e-6f43b2c8da36"/>
    <xsd:import namespace="fa2e51a7-8bea-4e0a-abf9-55873f34455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OCR"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40c915-5f18-4c68-bf2e-6f43b2c8da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cbf906fe-3e8e-4b22-a6fd-bde302b9218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2e51a7-8bea-4e0a-abf9-55873f344559"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b1b5a5f7-a7b5-4606-b194-2dc75f189f88}" ma:internalName="TaxCatchAll" ma:showField="CatchAllData" ma:web="fa2e51a7-8bea-4e0a-abf9-55873f3445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70277B-85AA-4010-AF46-00E2210676F5}">
  <ds:schemaRefs>
    <ds:schemaRef ds:uri="fa2e51a7-8bea-4e0a-abf9-55873f344559"/>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a740c915-5f18-4c68-bf2e-6f43b2c8da36"/>
    <ds:schemaRef ds:uri="http://purl.org/dc/terms/"/>
    <ds:schemaRef ds:uri="http://schemas.microsoft.com/office/infopath/2007/PartnerControl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0A9DFEC8-8C35-4654-9658-8A2EAA0AC129}">
  <ds:schemaRefs>
    <ds:schemaRef ds:uri="http://schemas.microsoft.com/sharepoint/v3/contenttype/forms"/>
  </ds:schemaRefs>
</ds:datastoreItem>
</file>

<file path=customXml/itemProps3.xml><?xml version="1.0" encoding="utf-8"?>
<ds:datastoreItem xmlns:ds="http://schemas.openxmlformats.org/officeDocument/2006/customXml" ds:itemID="{314E924F-7EEA-4398-B052-5D4FFCD241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40c915-5f18-4c68-bf2e-6f43b2c8da36"/>
    <ds:schemaRef ds:uri="fa2e51a7-8bea-4e0a-abf9-55873f3445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a9ee03e0-b78c-4998-8bf4-79b266b85105}" enabled="1" method="Standard" siteId="{723a5a87-f39a-4a22-9247-3fc240c0139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180</vt:i4>
      </vt:variant>
    </vt:vector>
  </HeadingPairs>
  <TitlesOfParts>
    <vt:vector size="192" baseType="lpstr">
      <vt:lpstr>Start Here</vt:lpstr>
      <vt:lpstr>Section I</vt:lpstr>
      <vt:lpstr>Section II</vt:lpstr>
      <vt:lpstr>Section III</vt:lpstr>
      <vt:lpstr>Scorecard</vt:lpstr>
      <vt:lpstr>Web Diagrams</vt:lpstr>
      <vt:lpstr>Overview</vt:lpstr>
      <vt:lpstr>Background Calculations</vt:lpstr>
      <vt:lpstr>Supporting Information</vt:lpstr>
      <vt:lpstr>Glossary</vt:lpstr>
      <vt:lpstr>References</vt:lpstr>
      <vt:lpstr>Notes</vt:lpstr>
      <vt:lpstr>Def_AssetMgmt</vt:lpstr>
      <vt:lpstr>Def_BsmntFlood</vt:lpstr>
      <vt:lpstr>Def_CoastalFlood</vt:lpstr>
      <vt:lpstr>Def_CritInfras</vt:lpstr>
      <vt:lpstr>Def_Exposure</vt:lpstr>
      <vt:lpstr>Def_FloodHazards</vt:lpstr>
      <vt:lpstr>Def_FloodMap</vt:lpstr>
      <vt:lpstr>Def_FloodMitigation</vt:lpstr>
      <vt:lpstr>Def_Floodplain</vt:lpstr>
      <vt:lpstr>Def_FloodPreparedness</vt:lpstr>
      <vt:lpstr>Def_FloodRisk</vt:lpstr>
      <vt:lpstr>Def_FloodRiskMaps</vt:lpstr>
      <vt:lpstr>Def_GreenInfrastructure</vt:lpstr>
      <vt:lpstr>Def_GreyInfrastructure</vt:lpstr>
      <vt:lpstr>Def_ImperviousSurfaces</vt:lpstr>
      <vt:lpstr>Def_LevelsofServices</vt:lpstr>
      <vt:lpstr>Def_NaturalAssets</vt:lpstr>
      <vt:lpstr>Def_RegulatoryFloodplain</vt:lpstr>
      <vt:lpstr>Def_RiverFlood</vt:lpstr>
      <vt:lpstr>Def_Shoreline</vt:lpstr>
      <vt:lpstr>Def_SocialVulnerability</vt:lpstr>
      <vt:lpstr>Def_SurfacePonding</vt:lpstr>
      <vt:lpstr>Def_Topography</vt:lpstr>
      <vt:lpstr>Def_VulnerablePopulations</vt:lpstr>
      <vt:lpstr>Def_Watercourses</vt:lpstr>
      <vt:lpstr>Def_WatershedMgmt</vt:lpstr>
      <vt:lpstr>HML_Options</vt:lpstr>
      <vt:lpstr>HMLN</vt:lpstr>
      <vt:lpstr>HMLN_Options</vt:lpstr>
      <vt:lpstr>Info_AgeDevelopment</vt:lpstr>
      <vt:lpstr>Info_CritInfrastructure</vt:lpstr>
      <vt:lpstr>Info_EmergencyResponse</vt:lpstr>
      <vt:lpstr>Info_FloodHistory</vt:lpstr>
      <vt:lpstr>Info_FloodMapping</vt:lpstr>
      <vt:lpstr>Info_FloodRiskAssessment</vt:lpstr>
      <vt:lpstr>Info_MunicipalStaffCouncil</vt:lpstr>
      <vt:lpstr>Info_NaturalInfrastructure</vt:lpstr>
      <vt:lpstr>Info_PropertyFlood</vt:lpstr>
      <vt:lpstr>Info_SewerSystems</vt:lpstr>
      <vt:lpstr>Info_Stormwater</vt:lpstr>
      <vt:lpstr>Info_VulnerablePopulations</vt:lpstr>
      <vt:lpstr>LtoMCutoff</vt:lpstr>
      <vt:lpstr>MtoHCutoff</vt:lpstr>
      <vt:lpstr>'Background Calculations'!Print_Area</vt:lpstr>
      <vt:lpstr>Glossary!Print_Area</vt:lpstr>
      <vt:lpstr>Overview!Print_Area</vt:lpstr>
      <vt:lpstr>References!Print_Area</vt:lpstr>
      <vt:lpstr>Scorecard!Print_Area</vt:lpstr>
      <vt:lpstr>'Section I'!Print_Area</vt:lpstr>
      <vt:lpstr>'Section II'!Print_Area</vt:lpstr>
      <vt:lpstr>'Section III'!Print_Area</vt:lpstr>
      <vt:lpstr>'Start Here'!Print_Area</vt:lpstr>
      <vt:lpstr>'Supporting Information'!Print_Area</vt:lpstr>
      <vt:lpstr>'Web Diagrams'!Print_Area</vt:lpstr>
      <vt:lpstr>Overview!Print_Titles</vt:lpstr>
      <vt:lpstr>'Start Here'!Print_Titles</vt:lpstr>
      <vt:lpstr>Q1A1</vt:lpstr>
      <vt:lpstr>Q1A2</vt:lpstr>
      <vt:lpstr>Q1A3</vt:lpstr>
      <vt:lpstr>Q1B1</vt:lpstr>
      <vt:lpstr>Q1B2</vt:lpstr>
      <vt:lpstr>Q1B3</vt:lpstr>
      <vt:lpstr>Q1B4</vt:lpstr>
      <vt:lpstr>Q1B5</vt:lpstr>
      <vt:lpstr>Q1C1</vt:lpstr>
      <vt:lpstr>Q1C2</vt:lpstr>
      <vt:lpstr>Q1C3</vt:lpstr>
      <vt:lpstr>Q1C4</vt:lpstr>
      <vt:lpstr>Q1D1</vt:lpstr>
      <vt:lpstr>Q1D2</vt:lpstr>
      <vt:lpstr>Q1D3</vt:lpstr>
      <vt:lpstr>Q1D4</vt:lpstr>
      <vt:lpstr>Q2A1</vt:lpstr>
      <vt:lpstr>Q2A2</vt:lpstr>
      <vt:lpstr>Q2A3</vt:lpstr>
      <vt:lpstr>Q2A4</vt:lpstr>
      <vt:lpstr>Q2A5</vt:lpstr>
      <vt:lpstr>Q2A6</vt:lpstr>
      <vt:lpstr>Q2B1</vt:lpstr>
      <vt:lpstr>Q2B2</vt:lpstr>
      <vt:lpstr>Q2C1</vt:lpstr>
      <vt:lpstr>Q2C2</vt:lpstr>
      <vt:lpstr>Q2D1</vt:lpstr>
      <vt:lpstr>Q2D2</vt:lpstr>
      <vt:lpstr>Q3A10</vt:lpstr>
      <vt:lpstr>Q3A2</vt:lpstr>
      <vt:lpstr>Q3A3</vt:lpstr>
      <vt:lpstr>Q3A4</vt:lpstr>
      <vt:lpstr>Q3A5</vt:lpstr>
      <vt:lpstr>Q3A7</vt:lpstr>
      <vt:lpstr>Q3A8</vt:lpstr>
      <vt:lpstr>Q3B1</vt:lpstr>
      <vt:lpstr>Q3B3</vt:lpstr>
      <vt:lpstr>Q3D2</vt:lpstr>
      <vt:lpstr>S1_A1</vt:lpstr>
      <vt:lpstr>S1_A2</vt:lpstr>
      <vt:lpstr>S1_A3</vt:lpstr>
      <vt:lpstr>S1_B1</vt:lpstr>
      <vt:lpstr>S1_B2</vt:lpstr>
      <vt:lpstr>S1_B3</vt:lpstr>
      <vt:lpstr>S1_B4</vt:lpstr>
      <vt:lpstr>S1_B5</vt:lpstr>
      <vt:lpstr>S1_C1</vt:lpstr>
      <vt:lpstr>S1_C2</vt:lpstr>
      <vt:lpstr>S1_C3</vt:lpstr>
      <vt:lpstr>S1_C4</vt:lpstr>
      <vt:lpstr>S1_D1</vt:lpstr>
      <vt:lpstr>S1_D2</vt:lpstr>
      <vt:lpstr>S1_D3</vt:lpstr>
      <vt:lpstr>S1_D4</vt:lpstr>
      <vt:lpstr>S2_A1</vt:lpstr>
      <vt:lpstr>S2_A2</vt:lpstr>
      <vt:lpstr>S2_A3</vt:lpstr>
      <vt:lpstr>S2_A4a</vt:lpstr>
      <vt:lpstr>S2_A4b</vt:lpstr>
      <vt:lpstr>S2_A4c</vt:lpstr>
      <vt:lpstr>S2_A4d</vt:lpstr>
      <vt:lpstr>S2_A4e</vt:lpstr>
      <vt:lpstr>S2_A4f</vt:lpstr>
      <vt:lpstr>S2_A4g</vt:lpstr>
      <vt:lpstr>S2_A4h</vt:lpstr>
      <vt:lpstr>S2_A5</vt:lpstr>
      <vt:lpstr>S2_A6</vt:lpstr>
      <vt:lpstr>S2_B1a</vt:lpstr>
      <vt:lpstr>S2_B1b</vt:lpstr>
      <vt:lpstr>S2_B2a</vt:lpstr>
      <vt:lpstr>S2_B2b</vt:lpstr>
      <vt:lpstr>S2_C1</vt:lpstr>
      <vt:lpstr>S2_C2a</vt:lpstr>
      <vt:lpstr>S2_C2b</vt:lpstr>
      <vt:lpstr>S2_D1</vt:lpstr>
      <vt:lpstr>S2_D2a</vt:lpstr>
      <vt:lpstr>S2_D2b</vt:lpstr>
      <vt:lpstr>S3_A1</vt:lpstr>
      <vt:lpstr>S3_A10a</vt:lpstr>
      <vt:lpstr>S3_A10b</vt:lpstr>
      <vt:lpstr>S3_A10c</vt:lpstr>
      <vt:lpstr>S3_A10d</vt:lpstr>
      <vt:lpstr>S3_A10e</vt:lpstr>
      <vt:lpstr>S3_A11</vt:lpstr>
      <vt:lpstr>S3_A2a</vt:lpstr>
      <vt:lpstr>S3_A2b</vt:lpstr>
      <vt:lpstr>S3_A2c</vt:lpstr>
      <vt:lpstr>S3_A2d</vt:lpstr>
      <vt:lpstr>S3_A2e</vt:lpstr>
      <vt:lpstr>S3_A2f</vt:lpstr>
      <vt:lpstr>S3_A2g</vt:lpstr>
      <vt:lpstr>S3_A2h</vt:lpstr>
      <vt:lpstr>S3_A3a</vt:lpstr>
      <vt:lpstr>S3_A3b</vt:lpstr>
      <vt:lpstr>S3_A4a</vt:lpstr>
      <vt:lpstr>S3_A4b</vt:lpstr>
      <vt:lpstr>S3_A5</vt:lpstr>
      <vt:lpstr>S3_A6</vt:lpstr>
      <vt:lpstr>S3_A7</vt:lpstr>
      <vt:lpstr>S3_A8</vt:lpstr>
      <vt:lpstr>S3_A9</vt:lpstr>
      <vt:lpstr>S3_B1</vt:lpstr>
      <vt:lpstr>S3_B2</vt:lpstr>
      <vt:lpstr>S3_B3</vt:lpstr>
      <vt:lpstr>S3_B4</vt:lpstr>
      <vt:lpstr>S3_B5</vt:lpstr>
      <vt:lpstr>S3_C1</vt:lpstr>
      <vt:lpstr>S3_C2</vt:lpstr>
      <vt:lpstr>S3_C3</vt:lpstr>
      <vt:lpstr>S3_D1</vt:lpstr>
      <vt:lpstr>S3_D2</vt:lpstr>
      <vt:lpstr>S3_D3</vt:lpstr>
      <vt:lpstr>Score_I_A</vt:lpstr>
      <vt:lpstr>SCORE_I_B</vt:lpstr>
      <vt:lpstr>SCORE_I_C</vt:lpstr>
      <vt:lpstr>Score_I_D</vt:lpstr>
      <vt:lpstr>Score_II_A</vt:lpstr>
      <vt:lpstr>Score_II_B</vt:lpstr>
      <vt:lpstr>Score_II_C</vt:lpstr>
      <vt:lpstr>Score_II_D</vt:lpstr>
      <vt:lpstr>Score_III_A</vt:lpstr>
      <vt:lpstr>Score_III_B</vt:lpstr>
      <vt:lpstr>Score_III_C</vt:lpstr>
      <vt:lpstr>Score_III_D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Melie Monnerat</dc:creator>
  <cp:keywords/>
  <dc:description/>
  <cp:lastModifiedBy>Anabela Bonada</cp:lastModifiedBy>
  <cp:revision/>
  <cp:lastPrinted>2024-04-05T03:00:54Z</cp:lastPrinted>
  <dcterms:created xsi:type="dcterms:W3CDTF">2023-08-21T18:39:00Z</dcterms:created>
  <dcterms:modified xsi:type="dcterms:W3CDTF">2025-07-24T19:45:21Z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0x010100A3DFA32E492D2D46A91BD30E2F3D4293</vt:lpwstr>
  </property>
  <property fmtid="{D5CDD505-2E9C-101B-9397-08002B2CF9AE}" pid="3" name="MediaServiceImageTags">
    <vt:lpwstr/>
  </property>
</Properties>
</file>