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defaultThemeVersion="166925"/>
  <mc:AlternateContent xmlns:mc="http://schemas.openxmlformats.org/markup-compatibility/2006">
    <mc:Choice Requires="x15">
      <x15ac:absPath xmlns:x15ac="http://schemas.microsoft.com/office/spreadsheetml/2010/11/ac" url="https://uofwaterloo.sharepoint.com/sites/tm-env-intactcentre/Shared Documents/Flood and Erosion/03 Published Reports/2024 IFC- Municipal Check-Up/11 2025 Update/"/>
    </mc:Choice>
  </mc:AlternateContent>
  <xr:revisionPtr revIDLastSave="167" documentId="8_{121A85EB-049D-4E80-AF5D-94AC65A4AE46}" xr6:coauthVersionLast="47" xr6:coauthVersionMax="47" xr10:uidLastSave="{7DC58AA8-8B74-4459-8AF3-23ED3C3F361B}"/>
  <bookViews>
    <workbookView xWindow="-110" yWindow="-110" windowWidth="19420" windowHeight="10300" tabRatio="803" xr2:uid="{00000000-000D-0000-FFFF-FFFF00000000}"/>
  </bookViews>
  <sheets>
    <sheet name="Commencez ici" sheetId="1" r:id="rId1"/>
    <sheet name="Section I" sheetId="2" r:id="rId2"/>
    <sheet name="Section II" sheetId="3" r:id="rId3"/>
    <sheet name="Section III" sheetId="4" r:id="rId4"/>
    <sheet name="Tableau de bord" sheetId="9" r:id="rId5"/>
    <sheet name="Diagrammes radars" sheetId="5" r:id="rId6"/>
    <sheet name="Aperçu" sheetId="10" r:id="rId7"/>
    <sheet name="Calculs et formules" sheetId="8" r:id="rId8"/>
    <sheet name="Information complémentaire" sheetId="12" r:id="rId9"/>
    <sheet name="Glossaire" sheetId="7" r:id="rId10"/>
    <sheet name="Références" sheetId="13" r:id="rId11"/>
    <sheet name="Annotations" sheetId="14" r:id="rId12"/>
  </sheets>
  <definedNames>
    <definedName name="Chart1_Categories" localSheetId="5">IF('Diagrammes radars'!$R$15=0,INDEX('Diagrammes radars'!#REF!,1):INDEX('Diagrammes radars'!#REF!,7),INDEX('Diagrammes radars'!#REF!,1):INDEX('Diagrammes radars'!#REF!,8))</definedName>
    <definedName name="Chart1_Values">IF('Diagrammes radars'!$R$15=0,INDEX('Diagrammes radars'!$R$7:$R$15,1):INDEX('Diagrammes radars'!$R$7:$R$15,7),INDEX('Diagrammes radars'!$R$7:$R$15,1):INDEX('Diagrammes radars'!$R$7:$R$15,8))</definedName>
    <definedName name="Chart2_Categories">_xlfn.IFS(AND('Diagrammes radars'!$R$18=0,'Diagrammes radars'!$R$22=0),INDEX('Diagrammes radars'!$V$18:$V$25,1):INDEX('Diagrammes radars'!$V$18:$V$25,4),AND('Diagrammes radars'!$R$18&gt;0,'Diagrammes radars'!$R$22=0),INDEX('Diagrammes radars'!$V$18:$V$25,1):INDEX('Diagrammes radars'!$V$18:$V$25,6),AND('Diagrammes radars'!$R$18=0,'Diagrammes radars'!$R$22&gt;0),INDEX('Diagrammes radars'!$Z$19:$Z$26,1):INDEX('Diagrammes radars'!$Z$19:$Z$26,6),AND('Diagrammes radars'!$R$18&gt;0,'Diagrammes radars'!$R$22&gt;0),INDEX('Diagrammes radars'!$V$18:$V$25,1):INDEX('Diagrammes radars'!$V$18:$V$25,8))</definedName>
    <definedName name="Chart2_Values">_xlfn.IFS(AND('Diagrammes radars'!$R$18=0,'Diagrammes radars'!$R$22=0),INDEX('Diagrammes radars'!$X$19:$X$26,1):INDEX('Diagrammes radars'!$X$19:$X$26,4),AND('Diagrammes radars'!$R$18&gt;0,'Diagrammes radars'!$R$22=0),INDEX('Diagrammes radars'!$X$19:$X$26,1):INDEX('Diagrammes radars'!$X$19:$X$26,6),AND('Diagrammes radars'!$R$18=0,'Diagrammes radars'!$R$22&gt;0),INDEX('Diagrammes radars'!$AB$19:$AB$26,1):INDEX('Diagrammes radars'!$AB$19:$AB$26,6),AND('Diagrammes radars'!$R$18&gt;0,'Diagrammes radars'!$R$22&gt;0),INDEX('Diagrammes radars'!$X$19:$X$26,1):INDEX('Diagrammes radars'!$X$19:$X$26,8))</definedName>
    <definedName name="Def_AssetMgmt">Glossaire!$C$90:$T$92</definedName>
    <definedName name="Def_BsmntFlood">Glossaire!$C$77:$T$78</definedName>
    <definedName name="Def_CoastalFlood">Glossaire!$C$63:$T$67</definedName>
    <definedName name="Def_CritInfras">Glossaire!$C$43:$T$45</definedName>
    <definedName name="Def_Exposure">Glossaire!$C$33:$T$36</definedName>
    <definedName name="Def_FloodHazards">Glossaire!$C$14:$T$15</definedName>
    <definedName name="Def_FloodMap">Glossaire!$C$24:$T$28</definedName>
    <definedName name="Def_FloodMitigation">Glossaire!$C$72:$T$74</definedName>
    <definedName name="Def_Floodplain">Glossaire!$C$86:$T$89</definedName>
    <definedName name="Def_FloodPreparedness">Glossaire!$C$100:$T$102</definedName>
    <definedName name="Def_FloodRisk">Glossaire!$C$104:$T$106</definedName>
    <definedName name="Def_FloodRiskMaps">Glossaire!$C$18:$T$106</definedName>
    <definedName name="Def_GreenInfrastructure">Glossaire!$C$52:$T$54</definedName>
    <definedName name="Def_GreyInfrastructure">Glossaire!$C$47:$T$49</definedName>
    <definedName name="Def_ImperviousSurfaces">Glossaire!$C$108:$T$110</definedName>
    <definedName name="Def_LevelsofServices">Glossaire!$C$80:$T$84</definedName>
    <definedName name="Def_NaturalAssets">Glossaire!$C$8:$T$10</definedName>
    <definedName name="Def_RegulatoryFloodplain">Glossaire!$C$119:$T$121</definedName>
    <definedName name="Def_RiverFlood">Glossaire!$C$58:$T$62</definedName>
    <definedName name="Def_Shoreline">Glossaire!$C$68:$T$69</definedName>
    <definedName name="Def_SocialVulnerability">Glossaire!$C$115:$T$117</definedName>
    <definedName name="Def_SurfacePonding">Glossaire!$C$5:$T$6</definedName>
    <definedName name="Def_Topography">Glossaire!$C$112:$T$113</definedName>
    <definedName name="Def_VulnerablePopulations">Glossaire!$C$95:$T$97</definedName>
    <definedName name="Def_Watercourses">Glossaire!$C$29:$T$30</definedName>
    <definedName name="Def_WatershedMgmt">Glossaire!$C$38:$T$42</definedName>
    <definedName name="HML_Options">'Calculs et formules'!$K$15:$O$15</definedName>
    <definedName name="HMLN">'Calculs et formules'!$K$15:$P$17</definedName>
    <definedName name="HMLN_Options">'Calculs et formules'!$K$15:$P$15</definedName>
    <definedName name="Info_AgeDevelopment">'Information complémentaire'!$C$326</definedName>
    <definedName name="Info_CritInfrastructure">'Information complémentaire'!$C$256</definedName>
    <definedName name="Info_EmergencyResponse">'Information complémentaire'!$C$179</definedName>
    <definedName name="Info_FloodHistory">'Information complémentaire'!$C$236</definedName>
    <definedName name="Info_FloodMapping">'Information complémentaire'!$C$85</definedName>
    <definedName name="Info_FloodRiskAssessment">'Information complémentaire'!$B$114</definedName>
    <definedName name="Info_MunicipalStaffCouncil">'Information complémentaire'!$C$351</definedName>
    <definedName name="Info_NaturalInfrastructure">'Information complémentaire'!$C$10</definedName>
    <definedName name="Info_PropertyFlood">'Information complémentaire'!$C$453</definedName>
    <definedName name="Info_SewerSystems">'Information complémentaire'!$C$476</definedName>
    <definedName name="Info_Stormwater">'Information complémentaire'!$C$142</definedName>
    <definedName name="Info_VulnerablePopulations">'Information complémentaire'!$C$406</definedName>
    <definedName name="LtoMCutoff">'Calculs et formules'!$T$15</definedName>
    <definedName name="MtoHCutoff">'Calculs et formules'!$T$16</definedName>
    <definedName name="_xlnm.Print_Area" localSheetId="6">Aperçu!$A$1:$AF$100</definedName>
    <definedName name="_xlnm.Print_Area" localSheetId="7">'Calculs et formules'!$I$2:$T$94</definedName>
    <definedName name="_xlnm.Print_Area" localSheetId="0">'Commencez ici'!$A$1:$Q$211</definedName>
    <definedName name="_xlnm.Print_Area" localSheetId="5">'Diagrammes radars'!$A$1:$O$169</definedName>
    <definedName name="_xlnm.Print_Area" localSheetId="9">Glossaire!$A$1:$T$122</definedName>
    <definedName name="_xlnm.Print_Area" localSheetId="8">'Information complémentaire'!$A$1:$T$520</definedName>
    <definedName name="_xlnm.Print_Area" localSheetId="10">Références!$A$1:$U$135</definedName>
    <definedName name="_xlnm.Print_Area" localSheetId="1">'Section I'!$A$2:$T$286</definedName>
    <definedName name="_xlnm.Print_Area" localSheetId="2">'Section II'!$A$2:$T$227</definedName>
    <definedName name="_xlnm.Print_Area" localSheetId="3">'Section III'!$A$2:$T$363</definedName>
    <definedName name="_xlnm.Print_Area" localSheetId="4">'Tableau de bord'!$A$1:$K$95</definedName>
    <definedName name="_xlnm.Print_Titles" localSheetId="6">Aperçu!$2:$7</definedName>
    <definedName name="_xlnm.Print_Titles" localSheetId="0">'Commencez ici'!$1:$1</definedName>
    <definedName name="Q1A1">'Section I'!$C$42:$R$65</definedName>
    <definedName name="Q1A2">'Section I'!$C$67:$R$78</definedName>
    <definedName name="Q1A3">'Section I'!$C$80:$R$94</definedName>
    <definedName name="Q1B1">'Section I'!$C$98:$R$110</definedName>
    <definedName name="Q1B2">'Section I'!$C$112:$R$126</definedName>
    <definedName name="Q1B3">'Section I'!$C$128:$R$139</definedName>
    <definedName name="Q1B4">'Section I'!$C$141:$R$152</definedName>
    <definedName name="Q1B5">'Section I'!$C$156:$R$166</definedName>
    <definedName name="Q1C1">'Section I'!$C$170:$R$182</definedName>
    <definedName name="Q1C2">'Section I'!$C$184:$R$198</definedName>
    <definedName name="Q1C3">'Section I'!$C$201:$R$211</definedName>
    <definedName name="Q1C4">'Section I'!$C$214:$R$224</definedName>
    <definedName name="Q1D1">'Section I'!$C$228:$R$241</definedName>
    <definedName name="Q1D2">'Section I'!$C$243:$R$259</definedName>
    <definedName name="Q1D3">'Section I'!$C$263:$R$274</definedName>
    <definedName name="Q1D4">'Section I'!$C$276:$R$286</definedName>
    <definedName name="Q2A1">'Section II'!$C$42:$R$52</definedName>
    <definedName name="Q2A2">'Section II'!$C$54:$R$64</definedName>
    <definedName name="Q2A3">'Section II'!$C$66:$R$78</definedName>
    <definedName name="Q2A4">'Section II'!$C$80:$R$103</definedName>
    <definedName name="Q2A5">'Section II'!$C$105:$R$115</definedName>
    <definedName name="Q2A6">'Section II'!$C$117:$R$127</definedName>
    <definedName name="Q2B1">'Section II'!$C$131:$R$145</definedName>
    <definedName name="Q2B2">'Section II'!$C$147:$R$161</definedName>
    <definedName name="Q2C1">'Section II'!$C$166:$R$177</definedName>
    <definedName name="Q2C2">'Section II'!$C$179:$R$194</definedName>
    <definedName name="Q2D1">'Section II'!$C$199:$R$209</definedName>
    <definedName name="Q2D2">'Section II'!$C$211:$R$227</definedName>
    <definedName name="Q3A10">'Section III'!$C$180:$R$197</definedName>
    <definedName name="Q3A2">'Section III'!$C$53:$R$78</definedName>
    <definedName name="Q3A3">'Section III'!$C$80:$R$95</definedName>
    <definedName name="Q3A4">'Section III'!$C$96:$R$112</definedName>
    <definedName name="Q3A5">'Section III'!$C$114:$R$125</definedName>
    <definedName name="Q3A7">'Section III'!$C$140:$R$151</definedName>
    <definedName name="Q3A8">'Section III'!$C$152:$R$166</definedName>
    <definedName name="Q3B1">'Section III'!$C$214:$R$226</definedName>
    <definedName name="Q3B3">'Section III'!$C$239:$R$250</definedName>
    <definedName name="Q3C2">'Section III'!$C$290:$R$303</definedName>
    <definedName name="Q3D2">'Section III'!$C$334:$R$348</definedName>
    <definedName name="S1_A1">'Section I'!$I$64</definedName>
    <definedName name="S1_A2">'Section I'!$I$77</definedName>
    <definedName name="S1_A3">'Section I'!$I$92</definedName>
    <definedName name="S1_B1">'Section I'!$I$109</definedName>
    <definedName name="S1_B2">'Section I'!$I$125</definedName>
    <definedName name="S1_B3">'Section I'!$I$138</definedName>
    <definedName name="S1_B4">'Section I'!$I$150</definedName>
    <definedName name="S1_B5">'Section I'!$I$164</definedName>
    <definedName name="S1_C1">'Section I'!$I$181</definedName>
    <definedName name="S1_C2">'Section I'!$I$196</definedName>
    <definedName name="S1_C3">'Section I'!$I$210</definedName>
    <definedName name="S1_C4">'Section I'!$I$222</definedName>
    <definedName name="S1_D1">'Section I'!$I$240</definedName>
    <definedName name="S1_D2">'Section I'!$I$258</definedName>
    <definedName name="S1_D3">'Section I'!$I$272</definedName>
    <definedName name="S1_D4">'Section I'!$I$284</definedName>
    <definedName name="S2_A1">'Section II'!$I$51</definedName>
    <definedName name="S2_A2">'Section II'!$I$63</definedName>
    <definedName name="S2_A3">'Section II'!$I$77</definedName>
    <definedName name="S2_A4a">'Section II'!$F$90</definedName>
    <definedName name="S2_A4b">'Section II'!$L$90</definedName>
    <definedName name="S2_A4c">'Section II'!$F$94</definedName>
    <definedName name="S2_A4d">'Section II'!$L$94</definedName>
    <definedName name="S2_A4e">'Section II'!$F$98</definedName>
    <definedName name="S2_A4f">'Section II'!$L$98</definedName>
    <definedName name="S2_A4g">'Section II'!$F$102</definedName>
    <definedName name="S2_A4h">'Section II'!$L$102</definedName>
    <definedName name="S2_A5">'Section II'!$I$114</definedName>
    <definedName name="S2_A6">'Section II'!$I$125</definedName>
    <definedName name="S2_B1a">'Section II'!$F$144</definedName>
    <definedName name="S2_B1b">'Section II'!$L$144</definedName>
    <definedName name="S2_B2a">'Section II'!$F$160</definedName>
    <definedName name="S2_B2b">'Section II'!$L$160</definedName>
    <definedName name="S2_C1">'Section II'!$I$176</definedName>
    <definedName name="S2_C2a">'Section II'!$F$193</definedName>
    <definedName name="S2_C2b">'Section II'!$L$193</definedName>
    <definedName name="S2_D1">'Section II'!$I$208</definedName>
    <definedName name="S2_D2a">'Section II'!$F$225</definedName>
    <definedName name="S2_D2b">'Section II'!$L$225</definedName>
    <definedName name="S3_A1">'Section III'!$I$50</definedName>
    <definedName name="S3_A10a">'Section III'!$F$191</definedName>
    <definedName name="S3_A10b">'Section III'!$L$191</definedName>
    <definedName name="S3_A10c">'Section III'!$D$195</definedName>
    <definedName name="S3_A10d">'Section III'!$I$195</definedName>
    <definedName name="S3_A10e">'Section III'!$N$195</definedName>
    <definedName name="S3_A11">'Section III'!$I$208</definedName>
    <definedName name="S3_A2a">'Section III'!$F$65</definedName>
    <definedName name="S3_A2b">'Section III'!$L$65</definedName>
    <definedName name="S3_A2c">'Section III'!$F$69</definedName>
    <definedName name="S3_A2d">'Section III'!$L$69</definedName>
    <definedName name="S3_A2e">'Section III'!$F$73</definedName>
    <definedName name="S3_A2f">'Section III'!$L$73</definedName>
    <definedName name="S3_A2g">'Section III'!$F$77</definedName>
    <definedName name="S3_A2h">'Section III'!$L$77</definedName>
    <definedName name="S3_A3a">'Section III'!$F$93</definedName>
    <definedName name="S3_A3b">'Section III'!$L$93</definedName>
    <definedName name="S3_A4a">'Section III'!$F$111</definedName>
    <definedName name="S3_A4b">'Section III'!$L$111</definedName>
    <definedName name="S3_A5">'Section III'!$I$124</definedName>
    <definedName name="S3_A6">'Section III'!$I$137</definedName>
    <definedName name="S3_A7">'Section III'!$I$149</definedName>
    <definedName name="S3_A8">'Section III'!$I$164</definedName>
    <definedName name="S3_A9">'Section III'!$I$177</definedName>
    <definedName name="S3_B1">'Section III'!$I$224</definedName>
    <definedName name="S3_B2">'Section III'!$I$236</definedName>
    <definedName name="S3_B3">'Section III'!$I$248</definedName>
    <definedName name="S3_B4">'Section III'!$I$259</definedName>
    <definedName name="S3_B5">'Section III'!$I$270</definedName>
    <definedName name="S3_C1">'Section III'!$I$287</definedName>
    <definedName name="S3_C2">'Section III'!$I$302</definedName>
    <definedName name="S3_C3">'Section III'!$I$315</definedName>
    <definedName name="S3_D1">'Section III'!$I$331</definedName>
    <definedName name="S3_D2">'Section III'!$I$346</definedName>
    <definedName name="S3_D3">'Section III'!$I$361</definedName>
    <definedName name="Score_I_A">'Calculs et formules'!$Q$21</definedName>
    <definedName name="SCORE_I_B">'Calculs et formules'!$Q$24</definedName>
    <definedName name="SCORE_I_C">'Calculs et formules'!$Q$29</definedName>
    <definedName name="Score_I_D">'Calculs et formules'!$Q$33</definedName>
    <definedName name="Score_II_A">'Calculs et formules'!$Q$37</definedName>
    <definedName name="Score_II_B">'Calculs et formules'!$Q$50</definedName>
    <definedName name="Score_II_C">'Calculs et formules'!$Q$54</definedName>
    <definedName name="Score_II_D">'Calculs et formules'!$Q$57</definedName>
    <definedName name="Score_III_A">'Calculs et formules'!$Q$60</definedName>
    <definedName name="Score_III_B">'Calculs et formules'!$Q$84</definedName>
    <definedName name="Score_III_C">'Calculs et formules'!$Q$89</definedName>
    <definedName name="Score_III_D">'Calculs et formules'!$Q$92</definedName>
    <definedName name="SectionIIIIntro">'Section III'!$C$6:$N$13</definedName>
    <definedName name="SectionIIIntro">'Section II'!$C$6:$N$14</definedName>
    <definedName name="SectionIIntro">'Section I'!$C$6:$M$16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9" i="10" l="1"/>
  <c r="D11" i="9"/>
  <c r="B22" i="9"/>
  <c r="B52" i="9" s="1"/>
  <c r="D53" i="9"/>
  <c r="C153" i="12" l="1"/>
  <c r="C245" i="12"/>
  <c r="C100" i="12" s="1"/>
  <c r="C83" i="10" l="1"/>
  <c r="C65" i="10"/>
  <c r="C47" i="10"/>
  <c r="B93" i="9"/>
  <c r="B49" i="9"/>
  <c r="B90" i="9" s="1"/>
  <c r="B18" i="9"/>
  <c r="B13" i="9"/>
  <c r="B45" i="9" s="1"/>
  <c r="B85" i="9" s="1"/>
  <c r="B10" i="9"/>
  <c r="B32" i="9" s="1"/>
  <c r="B61" i="9" s="1"/>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61" i="9"/>
  <c r="D33" i="9"/>
  <c r="D34" i="9"/>
  <c r="D35" i="9"/>
  <c r="D36" i="9"/>
  <c r="D37" i="9"/>
  <c r="D38" i="9"/>
  <c r="D39" i="9"/>
  <c r="D40" i="9"/>
  <c r="D41" i="9"/>
  <c r="D42" i="9"/>
  <c r="D43" i="9"/>
  <c r="D44" i="9"/>
  <c r="D45" i="9"/>
  <c r="D46" i="9"/>
  <c r="D47" i="9"/>
  <c r="D48" i="9"/>
  <c r="D49" i="9"/>
  <c r="D50" i="9"/>
  <c r="D51" i="9"/>
  <c r="D52" i="9"/>
  <c r="D54" i="9"/>
  <c r="D32" i="9"/>
  <c r="D12" i="9"/>
  <c r="D13" i="9"/>
  <c r="D14" i="9"/>
  <c r="D15" i="9"/>
  <c r="D16" i="9"/>
  <c r="D17" i="9"/>
  <c r="D18" i="9"/>
  <c r="D19" i="9"/>
  <c r="D20" i="9"/>
  <c r="D21" i="9"/>
  <c r="D22" i="9"/>
  <c r="D23" i="9"/>
  <c r="D24" i="9"/>
  <c r="D25" i="9"/>
  <c r="D10" i="9"/>
  <c r="Q108" i="5"/>
  <c r="W102" i="5" s="1"/>
  <c r="Q107" i="5"/>
  <c r="Q106" i="5"/>
  <c r="Q105" i="5"/>
  <c r="Q104" i="5"/>
  <c r="Q103" i="5"/>
  <c r="W101" i="5" s="1"/>
  <c r="Q102" i="5"/>
  <c r="W100" i="5" s="1"/>
  <c r="Q101" i="5"/>
  <c r="W99" i="5" s="1"/>
  <c r="Q100" i="5"/>
  <c r="W98" i="5" s="1"/>
  <c r="Q99" i="5"/>
  <c r="W97" i="5" s="1"/>
  <c r="Q98" i="5"/>
  <c r="W96" i="5" s="1"/>
  <c r="Q97" i="5"/>
  <c r="Q96" i="5"/>
  <c r="W95" i="5" s="1"/>
  <c r="Q95" i="5"/>
  <c r="Q94" i="5"/>
  <c r="W94" i="5" s="1"/>
  <c r="Q93" i="5"/>
  <c r="W93" i="5" s="1"/>
  <c r="Q52" i="5"/>
  <c r="W52" i="5" s="1"/>
  <c r="Q53" i="5"/>
  <c r="Q54" i="5"/>
  <c r="W53" i="5" s="1"/>
  <c r="Q55" i="5"/>
  <c r="Q56" i="5"/>
  <c r="W54" i="5" s="1"/>
  <c r="Q57" i="5"/>
  <c r="Q58" i="5"/>
  <c r="W55" i="5" s="1"/>
  <c r="Q59" i="5"/>
  <c r="W56" i="5" s="1"/>
  <c r="Q60" i="5"/>
  <c r="W57" i="5" s="1"/>
  <c r="Q61" i="5"/>
  <c r="AB34" i="4" l="1"/>
  <c r="AB23" i="4"/>
  <c r="AB9" i="2"/>
  <c r="R61" i="5" l="1"/>
  <c r="S61" i="5" s="1"/>
  <c r="U61" i="5" s="1"/>
  <c r="R60" i="5"/>
  <c r="S60" i="5" s="1"/>
  <c r="U60" i="5" s="1"/>
  <c r="R59" i="5"/>
  <c r="S59" i="5" s="1"/>
  <c r="R58" i="5"/>
  <c r="S58" i="5" s="1"/>
  <c r="U58" i="5" s="1"/>
  <c r="R57" i="5"/>
  <c r="S57" i="5" s="1"/>
  <c r="U57" i="5" s="1"/>
  <c r="R56" i="5"/>
  <c r="S56" i="5" s="1"/>
  <c r="R55" i="5"/>
  <c r="S55" i="5" s="1"/>
  <c r="U55" i="5" s="1"/>
  <c r="R54" i="5"/>
  <c r="S54" i="5" s="1"/>
  <c r="U54" i="5" s="1"/>
  <c r="R53" i="5"/>
  <c r="S53" i="5" s="1"/>
  <c r="U53" i="5" s="1"/>
  <c r="R52" i="5"/>
  <c r="S52" i="5" s="1"/>
  <c r="R108" i="5"/>
  <c r="S108" i="5" s="1"/>
  <c r="U108" i="5" s="1"/>
  <c r="X102" i="5" s="1"/>
  <c r="R107" i="5"/>
  <c r="S107" i="5" s="1"/>
  <c r="U107" i="5" s="1"/>
  <c r="R106" i="5"/>
  <c r="S106" i="5" s="1"/>
  <c r="U106" i="5" s="1"/>
  <c r="R105" i="5"/>
  <c r="S105" i="5" s="1"/>
  <c r="U105" i="5" s="1"/>
  <c r="R104" i="5"/>
  <c r="S104" i="5" s="1"/>
  <c r="U104" i="5" s="1"/>
  <c r="R103" i="5"/>
  <c r="S103" i="5" s="1"/>
  <c r="U103" i="5" s="1"/>
  <c r="R102" i="5"/>
  <c r="S102" i="5" s="1"/>
  <c r="U102" i="5" s="1"/>
  <c r="X100" i="5" s="1"/>
  <c r="R101" i="5"/>
  <c r="S101" i="5" s="1"/>
  <c r="U101" i="5" s="1"/>
  <c r="X99" i="5" s="1"/>
  <c r="R100" i="5"/>
  <c r="S100" i="5" s="1"/>
  <c r="U100" i="5" s="1"/>
  <c r="X98" i="5" s="1"/>
  <c r="R99" i="5"/>
  <c r="S99" i="5" s="1"/>
  <c r="U99" i="5" s="1"/>
  <c r="X97" i="5" s="1"/>
  <c r="R98" i="5"/>
  <c r="S98" i="5" s="1"/>
  <c r="U98" i="5" s="1"/>
  <c r="X96" i="5" s="1"/>
  <c r="R97" i="5"/>
  <c r="S97" i="5" s="1"/>
  <c r="U97" i="5" s="1"/>
  <c r="R96" i="5"/>
  <c r="S96" i="5" s="1"/>
  <c r="U96" i="5" s="1"/>
  <c r="R95" i="5"/>
  <c r="S95" i="5" s="1"/>
  <c r="U95" i="5" s="1"/>
  <c r="R94" i="5"/>
  <c r="S94" i="5" s="1"/>
  <c r="U94" i="5" s="1"/>
  <c r="R93" i="5"/>
  <c r="S93" i="5" s="1"/>
  <c r="M83" i="8"/>
  <c r="M82" i="8"/>
  <c r="N82" i="8" s="1"/>
  <c r="P82" i="8" s="1"/>
  <c r="X57" i="5" l="1"/>
  <c r="X55" i="5"/>
  <c r="X53" i="5"/>
  <c r="X101" i="5"/>
  <c r="X94" i="5"/>
  <c r="U52" i="5"/>
  <c r="X52" i="5" s="1"/>
  <c r="U59" i="5"/>
  <c r="X56" i="5" s="1"/>
  <c r="U56" i="5"/>
  <c r="X54" i="5" s="1"/>
  <c r="X95" i="5"/>
  <c r="U93" i="5"/>
  <c r="X93" i="5" s="1"/>
  <c r="N83" i="8" l="1"/>
  <c r="P83" i="8" s="1"/>
  <c r="M80" i="8"/>
  <c r="N80" i="8" s="1"/>
  <c r="P80" i="8" s="1"/>
  <c r="M79" i="8"/>
  <c r="N79" i="8" s="1"/>
  <c r="P79" i="8" s="1"/>
  <c r="M78" i="8"/>
  <c r="N78" i="8" s="1"/>
  <c r="P78" i="8" s="1"/>
  <c r="M81" i="8"/>
  <c r="N81" i="8" s="1"/>
  <c r="P81" i="8" s="1"/>
  <c r="M72" i="8"/>
  <c r="N72" i="8" s="1"/>
  <c r="P72" i="8" s="1"/>
  <c r="M70" i="8"/>
  <c r="N70" i="8" s="1"/>
  <c r="P70" i="8" s="1"/>
  <c r="M69" i="8"/>
  <c r="N69" i="8" s="1"/>
  <c r="P69" i="8" s="1"/>
  <c r="M58" i="8"/>
  <c r="N58" i="8" s="1"/>
  <c r="P58" i="8" s="1"/>
  <c r="M59" i="8"/>
  <c r="N59" i="8" s="1"/>
  <c r="M55" i="8"/>
  <c r="N55" i="8" s="1"/>
  <c r="P55" i="8" s="1"/>
  <c r="M56" i="8"/>
  <c r="N56" i="8" s="1"/>
  <c r="P56" i="8" s="1"/>
  <c r="M52" i="8"/>
  <c r="N52" i="8" s="1"/>
  <c r="P52" i="8" s="1"/>
  <c r="M53" i="8"/>
  <c r="N53" i="8" s="1"/>
  <c r="P53" i="8" s="1"/>
  <c r="M51" i="8"/>
  <c r="N51" i="8" s="1"/>
  <c r="P51" i="8" s="1"/>
  <c r="M50" i="8"/>
  <c r="N50" i="8" s="1"/>
  <c r="P50" i="8" s="1"/>
  <c r="M94" i="8"/>
  <c r="N94" i="8" s="1"/>
  <c r="P94" i="8" s="1"/>
  <c r="M93" i="8"/>
  <c r="N93" i="8" s="1"/>
  <c r="P93" i="8" s="1"/>
  <c r="M92" i="8"/>
  <c r="N92" i="8" s="1"/>
  <c r="M91" i="8"/>
  <c r="N91" i="8" s="1"/>
  <c r="P91" i="8" s="1"/>
  <c r="M90" i="8"/>
  <c r="N90" i="8" s="1"/>
  <c r="P90" i="8" s="1"/>
  <c r="M89" i="8"/>
  <c r="N89" i="8" s="1"/>
  <c r="P89" i="8" s="1"/>
  <c r="M88" i="8"/>
  <c r="N88" i="8" s="1"/>
  <c r="P88" i="8" s="1"/>
  <c r="M87" i="8"/>
  <c r="N87" i="8" s="1"/>
  <c r="P87" i="8" s="1"/>
  <c r="M86" i="8"/>
  <c r="N86" i="8" s="1"/>
  <c r="P86" i="8" s="1"/>
  <c r="M85" i="8"/>
  <c r="N85" i="8" s="1"/>
  <c r="P85" i="8" s="1"/>
  <c r="M84" i="8"/>
  <c r="N84" i="8" s="1"/>
  <c r="M77" i="8"/>
  <c r="N77" i="8" s="1"/>
  <c r="P77" i="8" s="1"/>
  <c r="M76" i="8"/>
  <c r="N76" i="8" s="1"/>
  <c r="P76" i="8" s="1"/>
  <c r="M75" i="8"/>
  <c r="N75" i="8" s="1"/>
  <c r="P75" i="8" s="1"/>
  <c r="M74" i="8"/>
  <c r="N74" i="8" s="1"/>
  <c r="P74" i="8" s="1"/>
  <c r="M73" i="8"/>
  <c r="N73" i="8" s="1"/>
  <c r="P73" i="8" s="1"/>
  <c r="M71" i="8"/>
  <c r="N71" i="8" s="1"/>
  <c r="P71" i="8" s="1"/>
  <c r="M68" i="8"/>
  <c r="N68" i="8" s="1"/>
  <c r="P68" i="8" s="1"/>
  <c r="M67" i="8"/>
  <c r="N67" i="8" s="1"/>
  <c r="P67" i="8" s="1"/>
  <c r="M66" i="8"/>
  <c r="N66" i="8" s="1"/>
  <c r="P66" i="8" s="1"/>
  <c r="M65" i="8"/>
  <c r="N65" i="8" s="1"/>
  <c r="P65" i="8" s="1"/>
  <c r="M64" i="8"/>
  <c r="N64" i="8" s="1"/>
  <c r="P64" i="8" s="1"/>
  <c r="M63" i="8"/>
  <c r="N63" i="8" s="1"/>
  <c r="P63" i="8" s="1"/>
  <c r="M62" i="8"/>
  <c r="N62" i="8" s="1"/>
  <c r="P62" i="8" s="1"/>
  <c r="M61" i="8"/>
  <c r="N61" i="8" s="1"/>
  <c r="M60" i="8"/>
  <c r="N60" i="8" s="1"/>
  <c r="P60" i="8" s="1"/>
  <c r="M57" i="8"/>
  <c r="N57" i="8" s="1"/>
  <c r="P57" i="8" s="1"/>
  <c r="M54" i="8"/>
  <c r="N54" i="8" s="1"/>
  <c r="M49" i="8"/>
  <c r="N49" i="8" s="1"/>
  <c r="M48" i="8"/>
  <c r="N48" i="8" s="1"/>
  <c r="P48" i="8" s="1"/>
  <c r="M47" i="8"/>
  <c r="N47" i="8" s="1"/>
  <c r="P47" i="8" s="1"/>
  <c r="M46" i="8"/>
  <c r="N46" i="8" s="1"/>
  <c r="P46" i="8" s="1"/>
  <c r="M45" i="8"/>
  <c r="N45" i="8" s="1"/>
  <c r="P45" i="8" s="1"/>
  <c r="M44" i="8"/>
  <c r="N44" i="8" s="1"/>
  <c r="P44" i="8" s="1"/>
  <c r="M43" i="8"/>
  <c r="N43" i="8" s="1"/>
  <c r="P43" i="8" s="1"/>
  <c r="M42" i="8"/>
  <c r="N42" i="8" s="1"/>
  <c r="P42" i="8" s="1"/>
  <c r="M41" i="8"/>
  <c r="N41" i="8" s="1"/>
  <c r="P41" i="8" s="1"/>
  <c r="M40" i="8"/>
  <c r="N40" i="8" s="1"/>
  <c r="P40" i="8" s="1"/>
  <c r="M39" i="8"/>
  <c r="N39" i="8" s="1"/>
  <c r="P39" i="8" s="1"/>
  <c r="M38" i="8"/>
  <c r="N38" i="8" s="1"/>
  <c r="P38" i="8" s="1"/>
  <c r="M37" i="8"/>
  <c r="N37" i="8" s="1"/>
  <c r="P37" i="8" s="1"/>
  <c r="M36" i="8"/>
  <c r="N36" i="8" s="1"/>
  <c r="M35" i="8"/>
  <c r="N35" i="8" s="1"/>
  <c r="P35" i="8" s="1"/>
  <c r="M34" i="8"/>
  <c r="N34" i="8" s="1"/>
  <c r="P34" i="8" s="1"/>
  <c r="M33" i="8"/>
  <c r="N33" i="8" s="1"/>
  <c r="P33" i="8" s="1"/>
  <c r="M32" i="8"/>
  <c r="N32" i="8" s="1"/>
  <c r="P32" i="8" s="1"/>
  <c r="M31" i="8"/>
  <c r="N31" i="8" s="1"/>
  <c r="P31" i="8" s="1"/>
  <c r="M30" i="8"/>
  <c r="N30" i="8" s="1"/>
  <c r="P30" i="8" s="1"/>
  <c r="M29" i="8"/>
  <c r="N29" i="8" s="1"/>
  <c r="P29" i="8" s="1"/>
  <c r="M28" i="8"/>
  <c r="N28" i="8" s="1"/>
  <c r="P28" i="8" s="1"/>
  <c r="M27" i="8"/>
  <c r="N27" i="8" s="1"/>
  <c r="P27" i="8" s="1"/>
  <c r="M26" i="8"/>
  <c r="N26" i="8" s="1"/>
  <c r="P26" i="8" s="1"/>
  <c r="M25" i="8"/>
  <c r="N25" i="8" s="1"/>
  <c r="P25" i="8" s="1"/>
  <c r="M24" i="8"/>
  <c r="N24" i="8" s="1"/>
  <c r="M23" i="8"/>
  <c r="N23" i="8" s="1"/>
  <c r="P23" i="8" s="1"/>
  <c r="M22" i="8"/>
  <c r="N22" i="8" s="1"/>
  <c r="P22" i="8" s="1"/>
  <c r="M21" i="8"/>
  <c r="N21" i="8" s="1"/>
  <c r="P49" i="8" l="1"/>
  <c r="Q37" i="8"/>
  <c r="R37" i="8" s="1" a="1"/>
  <c r="R37" i="8" s="1"/>
  <c r="Q50" i="8"/>
  <c r="R50" i="8" s="1" a="1"/>
  <c r="R50" i="8" s="1"/>
  <c r="J45" i="9" s="1"/>
  <c r="G61" i="10" s="1"/>
  <c r="P24" i="8"/>
  <c r="Q24" i="8"/>
  <c r="R24" i="8" s="1" a="1"/>
  <c r="R24" i="8" s="1"/>
  <c r="J13" i="9" s="1"/>
  <c r="P36" i="8"/>
  <c r="Q33" i="8"/>
  <c r="R33" i="8" s="1" a="1"/>
  <c r="R33" i="8" s="1"/>
  <c r="J22" i="9" s="1"/>
  <c r="Q29" i="8"/>
  <c r="R29" i="8" s="1" a="1"/>
  <c r="R29" i="8" s="1"/>
  <c r="J18" i="9" s="1"/>
  <c r="P59" i="8"/>
  <c r="Q57" i="8"/>
  <c r="R57" i="8" s="1" a="1"/>
  <c r="R57" i="8" s="1"/>
  <c r="J52" i="9" s="1"/>
  <c r="P21" i="8"/>
  <c r="Q21" i="8"/>
  <c r="R21" i="8" s="1" a="1"/>
  <c r="R21" i="8" s="1"/>
  <c r="J10" i="9" s="1"/>
  <c r="P92" i="8"/>
  <c r="Q92" i="8"/>
  <c r="R92" i="8" s="1" a="1"/>
  <c r="R92" i="8" s="1"/>
  <c r="J93" i="9" s="1"/>
  <c r="Q89" i="8"/>
  <c r="R89" i="8" s="1" a="1"/>
  <c r="R89" i="8" s="1"/>
  <c r="P84" i="8"/>
  <c r="Q84" i="8"/>
  <c r="R84" i="8" s="1" a="1"/>
  <c r="R84" i="8" s="1"/>
  <c r="P61" i="8"/>
  <c r="Q60" i="8"/>
  <c r="R60" i="8" s="1" a="1"/>
  <c r="R60" i="8" s="1"/>
  <c r="P54" i="8"/>
  <c r="Q54" i="8"/>
  <c r="R54" i="8" s="1" a="1"/>
  <c r="R54" i="8" s="1"/>
  <c r="J49" i="9" s="1"/>
  <c r="AB64" i="3"/>
  <c r="AB63" i="3"/>
  <c r="AB57" i="3"/>
  <c r="AB56" i="3"/>
  <c r="AB55" i="3"/>
  <c r="AB54" i="3"/>
  <c r="AB53" i="3"/>
  <c r="AB52" i="3"/>
  <c r="AB51" i="3"/>
  <c r="AB44" i="3"/>
  <c r="AB43" i="3"/>
  <c r="AB42" i="3"/>
  <c r="AB41" i="3"/>
  <c r="AB40" i="3"/>
  <c r="AB39" i="3"/>
  <c r="AB35" i="3"/>
  <c r="AB23" i="3"/>
  <c r="AB16" i="2"/>
  <c r="AB15" i="2"/>
  <c r="AB14" i="2"/>
  <c r="AB13" i="2"/>
  <c r="AB12" i="2"/>
  <c r="AB11" i="2"/>
  <c r="AB10" i="2"/>
  <c r="J90" i="9" l="1"/>
  <c r="H79" i="10" s="1"/>
  <c r="J61" i="9"/>
  <c r="H43" i="10" s="1"/>
  <c r="J32" i="9"/>
  <c r="G43" i="10" s="1"/>
  <c r="J85" i="9"/>
  <c r="H61" i="10" s="1"/>
  <c r="C50" i="10"/>
  <c r="S91" i="10"/>
  <c r="T91" i="10" s="1"/>
  <c r="S38" i="10"/>
  <c r="H97" i="10"/>
  <c r="C68" i="10"/>
  <c r="G97" i="10"/>
  <c r="S74" i="10"/>
  <c r="T74" i="10" s="1"/>
  <c r="S57" i="10"/>
  <c r="T57" i="10" s="1"/>
  <c r="S56" i="10"/>
  <c r="S39" i="10"/>
  <c r="T39" i="10" s="1"/>
  <c r="S55" i="10"/>
  <c r="T55" i="10" s="1"/>
  <c r="G79" i="10"/>
  <c r="C32" i="10"/>
  <c r="S92" i="10"/>
  <c r="T92" i="10" s="1"/>
  <c r="S73" i="10"/>
  <c r="T73" i="10" s="1"/>
  <c r="S75" i="10"/>
  <c r="S93" i="10"/>
  <c r="S37" i="10"/>
  <c r="T37" i="10" s="1"/>
  <c r="S60" i="8"/>
  <c r="S37" i="8"/>
  <c r="T37" i="8" s="1" a="1"/>
  <c r="T37" i="8" s="1"/>
  <c r="S21" i="8"/>
  <c r="T21" i="8" s="1" a="1"/>
  <c r="T21" i="8" s="1"/>
  <c r="T60" i="8" l="1" a="1"/>
  <c r="T60" i="8" s="1"/>
  <c r="H23" i="10" s="1"/>
  <c r="Y32" i="10"/>
  <c r="Y33" i="10"/>
  <c r="Y34" i="10"/>
  <c r="Y68" i="10"/>
  <c r="Y69" i="10"/>
  <c r="Y70" i="10"/>
  <c r="Y51" i="10"/>
  <c r="Y52" i="10"/>
  <c r="Y50" i="10"/>
  <c r="C86" i="10"/>
  <c r="G23" i="10"/>
  <c r="S20" i="10"/>
  <c r="T20" i="10" s="1"/>
  <c r="S19" i="10"/>
  <c r="T38" i="10"/>
  <c r="U38" i="10"/>
  <c r="V38" i="10" s="1" a="1"/>
  <c r="V38" i="10" s="1"/>
  <c r="T56" i="10"/>
  <c r="U56" i="10"/>
  <c r="V56" i="10" s="1" a="1"/>
  <c r="V56" i="10" s="1"/>
  <c r="C12" i="10"/>
  <c r="S18" i="10"/>
  <c r="T18" i="10" s="1"/>
  <c r="T75" i="10"/>
  <c r="U74" i="10"/>
  <c r="V74" i="10" s="1" a="1"/>
  <c r="V74" i="10" s="1"/>
  <c r="T93" i="10"/>
  <c r="U92" i="10"/>
  <c r="V92" i="10" s="1" a="1"/>
  <c r="V92" i="10" s="1"/>
  <c r="AA71" i="10" l="1"/>
  <c r="AA36" i="10"/>
  <c r="Y86" i="10"/>
  <c r="Y87" i="10"/>
  <c r="Y88" i="10"/>
  <c r="AA35" i="10"/>
  <c r="AA72" i="10"/>
  <c r="AA52" i="10"/>
  <c r="AA34" i="10"/>
  <c r="AA70" i="10"/>
  <c r="AA54" i="10"/>
  <c r="AA53" i="10"/>
  <c r="Y12" i="10"/>
  <c r="Y14" i="10"/>
  <c r="Y13" i="10"/>
  <c r="W74" i="10"/>
  <c r="G68" i="10" s="1"/>
  <c r="W56" i="10"/>
  <c r="G50" i="10" s="1"/>
  <c r="W38" i="10"/>
  <c r="G32" i="10" s="1"/>
  <c r="W92" i="10"/>
  <c r="G86" i="10" s="1"/>
  <c r="T19" i="10"/>
  <c r="U19" i="10"/>
  <c r="Y90" i="10" l="1"/>
  <c r="AC87" i="10" s="1"/>
  <c r="Y91" i="10"/>
  <c r="AB87" i="10" s="1"/>
  <c r="Y89" i="10"/>
  <c r="AD87" i="10" s="1"/>
  <c r="AA14" i="10"/>
  <c r="Y35" i="10"/>
  <c r="Y36" i="10"/>
  <c r="Y37" i="10"/>
  <c r="Y53" i="10"/>
  <c r="Y54" i="10"/>
  <c r="Y55" i="10"/>
  <c r="V19" i="10" a="1"/>
  <c r="V19" i="10" s="1"/>
  <c r="W19" i="10" s="1"/>
  <c r="G12" i="10" s="1"/>
  <c r="Y72" i="10"/>
  <c r="Y73" i="10"/>
  <c r="Y71" i="10"/>
  <c r="AA90" i="10"/>
  <c r="AA15" i="10"/>
  <c r="AA89" i="10"/>
  <c r="AA16" i="10"/>
  <c r="AA88" i="10"/>
  <c r="AC89" i="10" l="1"/>
  <c r="AC88" i="10"/>
  <c r="AB88" i="10"/>
  <c r="AC90" i="10"/>
  <c r="AB90" i="10"/>
  <c r="AB89" i="10"/>
  <c r="AD90" i="10"/>
  <c r="AD89" i="10"/>
  <c r="AD88" i="10"/>
  <c r="AB51" i="10"/>
  <c r="AB54" i="10"/>
  <c r="AB52" i="10"/>
  <c r="AB53" i="10"/>
  <c r="AC51" i="10"/>
  <c r="AC54" i="10"/>
  <c r="AC52" i="10"/>
  <c r="AC53" i="10"/>
  <c r="AC69" i="10"/>
  <c r="AC72" i="10"/>
  <c r="AC70" i="10"/>
  <c r="AC71" i="10"/>
  <c r="AD51" i="10"/>
  <c r="AD54" i="10"/>
  <c r="AD53" i="10"/>
  <c r="AD52" i="10"/>
  <c r="AD69" i="10"/>
  <c r="AD71" i="10"/>
  <c r="AD72" i="10"/>
  <c r="AD70" i="10"/>
  <c r="AB33" i="10"/>
  <c r="AB34" i="10"/>
  <c r="AB36" i="10"/>
  <c r="AB35" i="10"/>
  <c r="AD33" i="10"/>
  <c r="AD34" i="10"/>
  <c r="AD35" i="10"/>
  <c r="AD36" i="10"/>
  <c r="AB69" i="10"/>
  <c r="AB71" i="10"/>
  <c r="AB72" i="10"/>
  <c r="AB70" i="10"/>
  <c r="AC33" i="10"/>
  <c r="AC35" i="10"/>
  <c r="AC34" i="10"/>
  <c r="AC36" i="10"/>
  <c r="Y16" i="10"/>
  <c r="Y17" i="10"/>
  <c r="Y15" i="10"/>
  <c r="AD13" i="10" l="1"/>
  <c r="AD15" i="10"/>
  <c r="AD16" i="10"/>
  <c r="AD14" i="10"/>
  <c r="AC15" i="10"/>
  <c r="AC16" i="10"/>
  <c r="AC14" i="10"/>
  <c r="AB13" i="10"/>
  <c r="AB16" i="10"/>
  <c r="AB14" i="10"/>
  <c r="AB15" i="10"/>
  <c r="AC1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tc={BFDDFBA9-9835-4212-9305-E632C1640663}</author>
  </authors>
  <commentList>
    <comment ref="C95" authorId="0" shapeId="0" xr:uid="{BFDDFBA9-9835-4212-9305-E632C1640663}">
      <text>
        <t>[Threaded comment]
Your version of Excel allows you to read this threaded comment; however, any edits to it will get removed if the file is opened in a newer version of Excel. Learn more: https://go.microsoft.com/fwlink/?linkid=870924
Comment:
    Took off the period before (RNC)</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8">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futureMetadata>
  <cellMetadata count="1">
    <bk>
      <rc t="1" v="0"/>
    </bk>
  </cellMetadata>
  <valueMetadata count="18">
    <bk>
      <rc t="2" v="0"/>
    </bk>
    <bk>
      <rc t="2" v="1"/>
    </bk>
    <bk>
      <rc t="2" v="2"/>
    </bk>
    <bk>
      <rc t="2" v="3"/>
    </bk>
    <bk>
      <rc t="2" v="4"/>
    </bk>
    <bk>
      <rc t="2" v="5"/>
    </bk>
    <bk>
      <rc t="2" v="6"/>
    </bk>
    <bk>
      <rc t="2" v="7"/>
    </bk>
    <bk>
      <rc t="2" v="8"/>
    </bk>
    <bk>
      <rc t="2" v="9"/>
    </bk>
    <bk>
      <rc t="2" v="10"/>
    </bk>
    <bk>
      <rc t="2" v="11"/>
    </bk>
    <bk>
      <rc t="2" v="12"/>
    </bk>
    <bk>
      <rc t="2" v="13"/>
    </bk>
    <bk>
      <rc t="2" v="14"/>
    </bk>
    <bk>
      <rc t="2" v="15"/>
    </bk>
    <bk>
      <rc t="2" v="16"/>
    </bk>
    <bk>
      <rc t="2" v="17"/>
    </bk>
  </valueMetadata>
</metadata>
</file>

<file path=xl/sharedStrings.xml><?xml version="1.0" encoding="utf-8"?>
<sst xmlns="http://schemas.openxmlformats.org/spreadsheetml/2006/main" count="2349" uniqueCount="929">
  <si>
    <t>Introduction</t>
  </si>
  <si>
    <t>•</t>
  </si>
  <si>
    <t>B1</t>
  </si>
  <si>
    <t>Impervious Surfaces</t>
  </si>
  <si>
    <t>B2</t>
  </si>
  <si>
    <t>Basement Flooding</t>
  </si>
  <si>
    <t>B3</t>
  </si>
  <si>
    <t>Sewer Design Type</t>
  </si>
  <si>
    <t>B4</t>
  </si>
  <si>
    <t>B5</t>
  </si>
  <si>
    <t>C1</t>
  </si>
  <si>
    <t>Proximity to River Floodplain Areas</t>
  </si>
  <si>
    <t>C2</t>
  </si>
  <si>
    <t>Buildings at risk of river flooding</t>
  </si>
  <si>
    <t>C3</t>
  </si>
  <si>
    <t>Buildings at high-risk of river flooding</t>
  </si>
  <si>
    <t>C4</t>
  </si>
  <si>
    <t>Shorelines</t>
  </si>
  <si>
    <t>D1</t>
  </si>
  <si>
    <t>Proximity to Coastal or Lake Shoreline Floodplain Areas</t>
  </si>
  <si>
    <t>D2</t>
  </si>
  <si>
    <t>D3</t>
  </si>
  <si>
    <t>D4</t>
  </si>
  <si>
    <t>N/A</t>
  </si>
  <si>
    <t>Not Applicable</t>
  </si>
  <si>
    <t>Climate Change Projections</t>
  </si>
  <si>
    <t>A1</t>
  </si>
  <si>
    <t>N/A:</t>
  </si>
  <si>
    <t>Strategic Stormwater Management Plan</t>
  </si>
  <si>
    <t>A2</t>
  </si>
  <si>
    <t>Socio-Economic Assessment</t>
  </si>
  <si>
    <t>A3</t>
  </si>
  <si>
    <t>Critical Infrastructure - Electrical Power</t>
  </si>
  <si>
    <t>A4a</t>
  </si>
  <si>
    <t>Critical Infrastructure - Telecommunications</t>
  </si>
  <si>
    <t>A4b</t>
  </si>
  <si>
    <t>Critical Infrastructure - Transportation</t>
  </si>
  <si>
    <t>A4c</t>
  </si>
  <si>
    <t>Critical Infrastructure - Drinking Water</t>
  </si>
  <si>
    <t>A4d</t>
  </si>
  <si>
    <t>Critical Infrastructure - Wastewater</t>
  </si>
  <si>
    <t>A4e</t>
  </si>
  <si>
    <t>Medium</t>
  </si>
  <si>
    <t>Critical Infrastructure - Food</t>
  </si>
  <si>
    <t>A4f</t>
  </si>
  <si>
    <t>Critical Infrastructure - Health</t>
  </si>
  <si>
    <t>A4g</t>
  </si>
  <si>
    <t>A4h</t>
  </si>
  <si>
    <t>Natural Asset Inventory</t>
  </si>
  <si>
    <t>A5</t>
  </si>
  <si>
    <t>Property-Level Flood Resilience Assessments</t>
  </si>
  <si>
    <t>A6</t>
  </si>
  <si>
    <t>Rainfall Flood Risk Maps</t>
  </si>
  <si>
    <t>Sewer-Backup Flood Risk Maps</t>
  </si>
  <si>
    <t>Watershed Management</t>
  </si>
  <si>
    <t>River Flood Risk Maps</t>
  </si>
  <si>
    <t>Strategic Coastal/Shoreline Management</t>
  </si>
  <si>
    <t>Question</t>
  </si>
  <si>
    <t>B1a</t>
  </si>
  <si>
    <t>B1b</t>
  </si>
  <si>
    <t>B2a</t>
  </si>
  <si>
    <t>B2b</t>
  </si>
  <si>
    <t>C2a</t>
  </si>
  <si>
    <t>C2b</t>
  </si>
  <si>
    <t>D2a</t>
  </si>
  <si>
    <t>D2b</t>
  </si>
  <si>
    <t>A2a</t>
  </si>
  <si>
    <t>A2b</t>
  </si>
  <si>
    <t>A2c</t>
  </si>
  <si>
    <t>A2d</t>
  </si>
  <si>
    <t>A2e</t>
  </si>
  <si>
    <t>A2f</t>
  </si>
  <si>
    <t>A2g</t>
  </si>
  <si>
    <t>A2h</t>
  </si>
  <si>
    <t>A3a</t>
  </si>
  <si>
    <t>A3b</t>
  </si>
  <si>
    <t>A7</t>
  </si>
  <si>
    <t>A8</t>
  </si>
  <si>
    <t>A9</t>
  </si>
  <si>
    <t>A10a</t>
  </si>
  <si>
    <t>A10b</t>
  </si>
  <si>
    <t>A10c</t>
  </si>
  <si>
    <t>A10d</t>
  </si>
  <si>
    <t>A10e</t>
  </si>
  <si>
    <t>A11</t>
  </si>
  <si>
    <t>X</t>
  </si>
  <si>
    <t xml:space="preserve">Relevant Questions: </t>
  </si>
  <si>
    <t xml:space="preserve">Resources: </t>
  </si>
  <si>
    <t>Resources:</t>
  </si>
  <si>
    <t>Resources :</t>
  </si>
  <si>
    <t xml:space="preserve">Joanna Eyquem PGeo. ENV SP. CWEM. CEnv. </t>
  </si>
  <si>
    <t>joanna.eyquem@uwaterloo.ca</t>
  </si>
  <si>
    <t>Lookup table for Dropdown Menus</t>
  </si>
  <si>
    <t>Exposure scores</t>
  </si>
  <si>
    <t>Unanswered</t>
  </si>
  <si>
    <t>Preparedness scores</t>
  </si>
  <si>
    <t>Section</t>
  </si>
  <si>
    <t>I</t>
  </si>
  <si>
    <t>II</t>
  </si>
  <si>
    <t>III</t>
  </si>
  <si>
    <t>Atlas de la vulnérabilité de la population québécoise aux aléas climatiques - Aléas hydrométéorologiques (Barrette, et al., 2018)</t>
  </si>
  <si>
    <t>A.</t>
  </si>
  <si>
    <t>B.</t>
  </si>
  <si>
    <t>C.</t>
  </si>
  <si>
    <t>D.</t>
  </si>
  <si>
    <t>QUESTIONS</t>
  </si>
  <si>
    <t xml:space="preserve">
Web
Diagrams</t>
  </si>
  <si>
    <t>A)</t>
  </si>
  <si>
    <t>B)</t>
  </si>
  <si>
    <t>C)</t>
  </si>
  <si>
    <t>D)</t>
  </si>
  <si>
    <t>·</t>
  </si>
  <si>
    <t>CSA W210:21</t>
  </si>
  <si>
    <t>&lt; Section I - A2</t>
  </si>
  <si>
    <t>&lt; Section I - A1</t>
  </si>
  <si>
    <t>&lt; Section II - A4</t>
  </si>
  <si>
    <t>&lt; Section III - A2</t>
  </si>
  <si>
    <t>&lt; Section III - A7</t>
  </si>
  <si>
    <t>&lt; Section III - A8</t>
  </si>
  <si>
    <t>&lt; Section II - B1</t>
  </si>
  <si>
    <t>&lt; Section II - C2</t>
  </si>
  <si>
    <t>&lt; Section II - D2</t>
  </si>
  <si>
    <t>&lt; Section I - B5</t>
  </si>
  <si>
    <t>&lt; Section I - C3</t>
  </si>
  <si>
    <t>&lt; Section I - C4</t>
  </si>
  <si>
    <t>&lt; Section I - D3</t>
  </si>
  <si>
    <t>&lt; Section I - D4</t>
  </si>
  <si>
    <t>&lt; Section II - A3</t>
  </si>
  <si>
    <t>Pour les municipalités qui en sont au début de leur gestion des risques d'inondation, l'outil peut constituer une première étape solide pour évaluer les besoins et hiérarchiser les actions.</t>
  </si>
  <si>
    <t>Pour les municipalités disposant déjà de la cartographie des inondations et ayant déjà établi plusieurs pratiques de gestion des risques d'inondation, l'outil offre un moyen utile de mesurer objectivement les progrès. Les analyses d'une cartographie des inondations peuvent être intégrées à l'évaluation grâce aux questions quantitatives optionnelles proposées.</t>
  </si>
  <si>
    <t>RÉSULTATS</t>
  </si>
  <si>
    <t>RESSOURCES</t>
  </si>
  <si>
    <t>Sélectionner votre réponse</t>
  </si>
  <si>
    <t>Pour répondre à chaque question, sélectionnez le bouton pour révéler un menu déroulant où vous pouvez choisir une réponse parmi les suivantes :</t>
  </si>
  <si>
    <t>Veuillez répondre à toutes les questions du mieux que vous le pouvez, en vous basant sur les informations les plus récentes et les plus précises dont vous disposez. Vous pouvez répondre aux questions dans n'importe quel ordre, mais nous vous recommandons vivement de compléter toutes les questions.</t>
  </si>
  <si>
    <t>Glossaire</t>
  </si>
  <si>
    <t>Information supplémentaire</t>
  </si>
  <si>
    <t>Comprendre et utiliser vos résultats</t>
  </si>
  <si>
    <t>Tableau de bord</t>
  </si>
  <si>
    <t>Diagrammes radars</t>
  </si>
  <si>
    <t>Aperçu</t>
  </si>
  <si>
    <t>Les résultats sont présentés pour :</t>
  </si>
  <si>
    <t>L'évaluation globale (en considérant toutes les questions)</t>
  </si>
  <si>
    <t>Une ventilation de l'évaluation en considérant :</t>
  </si>
  <si>
    <t>L'onglet "Information supplémentaire" fournit des liens vers des conseils et des normes spécifiques pouvant être utilisés pour planifier et mettre en œuvre des actions supplémentaires.</t>
  </si>
  <si>
    <t>Limites</t>
  </si>
  <si>
    <t>Informations complémentaires</t>
  </si>
  <si>
    <t>Cliquez ici pour télécharger le rapport</t>
  </si>
  <si>
    <t>Commencez ici</t>
  </si>
  <si>
    <t>Aléa inondation</t>
  </si>
  <si>
    <t xml:space="preserve">Le questionnaire est divisé en quatre parties : </t>
  </si>
  <si>
    <t>Exposition</t>
  </si>
  <si>
    <t>Cartographie des inondations</t>
  </si>
  <si>
    <t xml:space="preserve">Élevé </t>
  </si>
  <si>
    <t xml:space="preserve">Faible </t>
  </si>
  <si>
    <t xml:space="preserve">Moyen </t>
  </si>
  <si>
    <t>Incertain:</t>
  </si>
  <si>
    <t>Se situe entre ces deux cas.</t>
  </si>
  <si>
    <t>Dans cette Section I, des questions supplémentaires portant sur une évaluation quantitative sont offertes dans le cas où la cartographie des inondations a été réalisée dans votre municipalité.</t>
  </si>
  <si>
    <t>Des repères qualitatifs sont fournis pour vous aider à choisir une réponse appropriée.</t>
  </si>
  <si>
    <t>Question A1 – Historique des bâtiments et infrastructures inondés</t>
  </si>
  <si>
    <t>Comment catégoriseriez-vous l'occurrence des inondations selon les archives historiques ?</t>
  </si>
  <si>
    <t>Élevé:</t>
  </si>
  <si>
    <t>Moyen:</t>
  </si>
  <si>
    <t>Faible:</t>
  </si>
  <si>
    <t>Non applicable.</t>
  </si>
  <si>
    <t xml:space="preserve">des groupes de propriétés (c'est-à-dire des ensembles de propriétés situées ensemble) ont signalé des inondations, ET/OU </t>
  </si>
  <si>
    <t>10 % ou plus des propriétés ont signalé des inondations, ET/OU ;</t>
  </si>
  <si>
    <t>quelques propriétés (non groupées) ont signalé des inondations, ET/OU ;</t>
  </si>
  <si>
    <t>moins de 10 % des propriétés ont signalé des inondations, ET/OU ;</t>
  </si>
  <si>
    <t>aucune infrastructure critique n'a été inondée, ET/OU ;</t>
  </si>
  <si>
    <t>aucune ou moins de 1 % des propriétés n'ont signalé des inondations, ET/OU ;</t>
  </si>
  <si>
    <t>aucune mesure d'atténuation des inondations n'a historiquement été nécessaire pour gérer les inondations.</t>
  </si>
  <si>
    <t>Informations insuffisantes - évalué comme élevé</t>
  </si>
  <si>
    <t>Sélectionnez votre réponse</t>
  </si>
  <si>
    <t>Élevé</t>
  </si>
  <si>
    <t>Moyen</t>
  </si>
  <si>
    <t>Faible</t>
  </si>
  <si>
    <t>Incertain</t>
  </si>
  <si>
    <t>non répondu</t>
  </si>
  <si>
    <t>Pré-1970</t>
  </si>
  <si>
    <t>Mixte ou entre 1970-1990 inclusivement</t>
  </si>
  <si>
    <t>Post-1990</t>
  </si>
  <si>
    <t>Question B1 - Accumulation d'eau de surface</t>
  </si>
  <si>
    <t>Le terrain est relativement plat et bas, présente de nombreuses dépressions localisées ou est situé au pied d'une élévation.</t>
  </si>
  <si>
    <t>Les pentes moyennes de la zone urbaine sont inférieures à 1 %, mais il n'y a pas de dépressions évidentes de drainage</t>
  </si>
  <si>
    <t>Le développement est situé sur des terres  élevées et les pentes moyennes de la zone de drainage urbain sont supérieures à 1 %.</t>
  </si>
  <si>
    <t>Question B2 - Surfaces imperméables</t>
  </si>
  <si>
    <t>Les surfaces sont fortement imperméabilisées et les terrains naturels/végétalisés ont été largement remplacés par des pavés, bâtiments, routes, parkings, etc.</t>
  </si>
  <si>
    <t>L'utilisation des terres est un mélange de surfaces imperméables et de surfaces végétalisées/naturelles ET n'a pas été conçue de manière intentionnelle pour gérer le ruissellement.</t>
  </si>
  <si>
    <t>Question B3 - Inondations de sous-sols</t>
  </si>
  <si>
    <t>Comment catégoriseriez-vous la présence de sous-sols et l'occurrence d'inondations de sous-sols au cours des 10 dernières années?</t>
  </si>
  <si>
    <t>La majorité des propriétés ont des sous-sols et des inondations de sous-sol ont déjà été signalées pour plus de 10 % des propriétés ou sont un problème connu dans la municipalité.</t>
  </si>
  <si>
    <t>La majorité des propriétés ont des sous-sols mais des inondations de sous-sol ont été signalées pour moins de 10 % des propriétés jusqu'à présent, ET/OU peu de sous-sols sont aménagés.</t>
  </si>
  <si>
    <t>Aucune ou un nombre limité de propriétés ont des sous-sols.</t>
  </si>
  <si>
    <t>Question B4 - Type de conception des égouts</t>
  </si>
  <si>
    <t>Égouts partiellement séparés ou systèmes d'égouts combinés, où le débordement des égouts combinés est restreint et ne fournit pas une capacité de décharge suffisante.</t>
  </si>
  <si>
    <t>Égouts partiellement séparés ou systèmes d'égouts combinés, où le débordement des égouts combinés est adéquat et fournit une capacité de décharge suffisante.</t>
  </si>
  <si>
    <t>Système d'égouts entièrement séparé.</t>
  </si>
  <si>
    <t>Selon votre évaluation, quel pourcentage de bâtiments estimez-vous être à risque d'inondation lors de précipitations intenses / refoulement des égouts ?</t>
  </si>
  <si>
    <t>10 % ou plus des propriétés</t>
  </si>
  <si>
    <t>Moins de 10 % mais plus de 1 % des propriétés</t>
  </si>
  <si>
    <t>Moins de 1 % des propriétés</t>
  </si>
  <si>
    <t>Question C1 - Cours d'eau</t>
  </si>
  <si>
    <t>Des cours d'eau traversent ou passent près de la zone développée ET des inondations fluviales de bâtiments ou d'infrastructures construites ont déjà été signalées / sont un problème connu dans la municipalité.</t>
  </si>
  <si>
    <t>Des cours d'eau traversent ou passent près de la zone mais les inondations fluviales de bâtiments ou d'infrastructures construites n'ont pas été signalées / ne sont pas un problème connu à ce jour.</t>
  </si>
  <si>
    <t>Il n'y a pas de cours d'eau dans ou près de la zone (les questions suivantes ne s'appliqueront pas) ET des inondations fluviales de bâtiments ou d'infrastructures construites n'ont pas été signalées / ne sont pas un problème connu à ce jour.</t>
  </si>
  <si>
    <t>Question C3 – Bâtiments à risque d'inondation fluviale</t>
  </si>
  <si>
    <t>Quel pourcentage de bâtiments estimez-vous être à risque d'inondation fluviale (par exemple, dans la plaine inondable de type crue centennale, en tenant compte des projections du changement climatique) ?</t>
  </si>
  <si>
    <t>10 % ou plus des bâtiments.</t>
  </si>
  <si>
    <t>Moins de 10 % mais plus de 1 % des bâtiments.</t>
  </si>
  <si>
    <t>Moins de 1 % des bâtiments.</t>
  </si>
  <si>
    <t>Question C4 – Bâtiments à haut risque d'inondation fluviale</t>
  </si>
  <si>
    <t>Informations insuffisantes - évalué comme élevé.</t>
  </si>
  <si>
    <t>Comment catégoriseriez-vous la présence de littoral et l'occurrence des inondations côtières jusqu'à ce jour ?</t>
  </si>
  <si>
    <t>Mesure entièrement mise en œuvre (entierement préparée).</t>
  </si>
  <si>
    <t>Certains éléments de la mesure sont mis en œuvre ou en cours (en préparation).</t>
  </si>
  <si>
    <t>Mesure non mise en œuvre (non préparée).</t>
  </si>
  <si>
    <t>À sélectionner lorsque les informations sont insuffisantes pour choisir une réponse entre Élevé, Moyen ou Faible. Afin d'adopter une approche prudente de la gestion des risques, répondre «incertain» sera considéré comme un niveau «Faible» de préparation aux inondations.</t>
  </si>
  <si>
    <t>Mesure A1: Projections du changement climatique</t>
  </si>
  <si>
    <t>Informations insuffisantes pour savoir si la mesure est mise en œuvre.</t>
  </si>
  <si>
    <t>Mesure A2 : Plan stratégique de gestion des eaux pluviales</t>
  </si>
  <si>
    <t>Mesure A4 : Évaluation de la vulnérabilité des infrastructures essentielles</t>
  </si>
  <si>
    <t>Alimentation électrique</t>
  </si>
  <si>
    <t>Transport</t>
  </si>
  <si>
    <t>Eaux usées</t>
  </si>
  <si>
    <t>Services de santé</t>
  </si>
  <si>
    <t>Télécommunications</t>
  </si>
  <si>
    <t>Eau potable</t>
  </si>
  <si>
    <t>Systèmes alimentaires</t>
  </si>
  <si>
    <t>Services de gestion des urgences</t>
  </si>
  <si>
    <t>Mesure A5 : Inventaire des actifs naturels</t>
  </si>
  <si>
    <t>Mesure A6 : Évaluations de la résilience aux inondations au niveau des propriétés</t>
  </si>
  <si>
    <t>Mesure B2 : Cartes des risques d'inondation par refoulement des égouts</t>
  </si>
  <si>
    <t>Évaluation à jour des risques inondations dues aux précipitations tenant compte le changement climatique</t>
  </si>
  <si>
    <t>Mesure C2 : Cartes des risques d'inondation fluviale</t>
  </si>
  <si>
    <t>Cartographie des zones inondables rendues publiques</t>
  </si>
  <si>
    <t>La municipalité a élaboré un plan d'adaptation au climat comprenant des actions spécifiques visant à réduire l'exposition à l'aléa inondation pertinents.</t>
  </si>
  <si>
    <t>Mesure entièrement mise en œuvre (entièrement préparée).</t>
  </si>
  <si>
    <t>Gradation -  Élevé, Moyen et Faible</t>
  </si>
  <si>
    <t xml:space="preserve">Incertain </t>
  </si>
  <si>
    <t xml:space="preserve">Non applicable   (N/A)    </t>
  </si>
  <si>
    <t>Inondations fluviales</t>
  </si>
  <si>
    <t>Inondations côtières (incluant les Grands Lacs et les portions maritimes du fleuve Saint-Laurent)</t>
  </si>
  <si>
    <t>A: Aléas d'inondations combinés</t>
  </si>
  <si>
    <t>Aléas d'inondations combinés</t>
  </si>
  <si>
    <t>C: Inondations fluviales</t>
  </si>
  <si>
    <t>A:  Aléas d'inondations combinés</t>
  </si>
  <si>
    <t>Section III: Préparation aux inondations - Réduire les risques</t>
  </si>
  <si>
    <t>Éléve</t>
  </si>
  <si>
    <t>Historique des bâtiments et infrastructures inondés</t>
  </si>
  <si>
    <t>E - Faible</t>
  </si>
  <si>
    <t>E - Moyen</t>
  </si>
  <si>
    <t>E - Élevé</t>
  </si>
  <si>
    <t>Accumulation d'eau de surface</t>
  </si>
  <si>
    <t>Section I:  Exposition aux inondations – Identification des risques potentiels</t>
  </si>
  <si>
    <t>Section I: Exposition aux inondations – Identification des risques potentiels</t>
  </si>
  <si>
    <t>Exposition aux inondations</t>
  </si>
  <si>
    <t>Analyse des risques</t>
  </si>
  <si>
    <t>Reduire des risques</t>
  </si>
  <si>
    <t>Votre score</t>
  </si>
  <si>
    <t>Score idéal</t>
  </si>
  <si>
    <t>Populations vulnérables</t>
  </si>
  <si>
    <t>Surfaces imperméables</t>
  </si>
  <si>
    <t>Inondations de sous-sols</t>
  </si>
  <si>
    <t>Type de conception des égouts</t>
  </si>
  <si>
    <t>Cours d'eau</t>
  </si>
  <si>
    <t>Bâtiments à risque d'inondation fluviale</t>
  </si>
  <si>
    <t>Bâtiments à haut risque d'inondation fluviale</t>
  </si>
  <si>
    <t>Littoral</t>
  </si>
  <si>
    <t>Collectivité à faible risque</t>
  </si>
  <si>
    <t>Votre collectivité</t>
  </si>
  <si>
    <t>Plan d'adaptation au climat</t>
  </si>
  <si>
    <t>Infrastructures essentielles - Alimentation électrique</t>
  </si>
  <si>
    <t>Infrastructures essentielles - Télécommunications</t>
  </si>
  <si>
    <t>Infrastructures essentielles - Transport</t>
  </si>
  <si>
    <t>Infrastructures essentielles - Eau potable</t>
  </si>
  <si>
    <t>Infrastructures essentielles - Eaux usées</t>
  </si>
  <si>
    <t>Infrastructures essentielles - Alimentation</t>
  </si>
  <si>
    <t>Infrastructures essentielles - Services de santé</t>
  </si>
  <si>
    <t>Infrastructures essentielles - Services de gestion des urgences</t>
  </si>
  <si>
    <t>Gestion des actifs naturels</t>
  </si>
  <si>
    <t>Résilience des habitations aux inondations</t>
  </si>
  <si>
    <t>Résilience aux inondations des biens immobiliers commerciaux</t>
  </si>
  <si>
    <t xml:space="preserve">Gestion de la réponse aux urgences </t>
  </si>
  <si>
    <t>Systèmes de prévision et d'alerte aux inondations</t>
  </si>
  <si>
    <t>Agent d'adaptation aux changements climatiques</t>
  </si>
  <si>
    <t>Capacité du personnel municipal et du conseil municipal - Formation</t>
  </si>
  <si>
    <t>Capacité du personnel municipal et du conseil municipal - Outils</t>
  </si>
  <si>
    <t>Capacité du personnel municipal et du conseil municipal - Financements</t>
  </si>
  <si>
    <t>Activités opérationnelles non urgentes qui soutiennent la préparation aux inondations</t>
  </si>
  <si>
    <t>Projections du changement climatique</t>
  </si>
  <si>
    <t>Plan stratégique de gestion des eaux pluviales</t>
  </si>
  <si>
    <t>Inventaire des actifs naturels</t>
  </si>
  <si>
    <t>Évaluations de la résilience aux inondations au niveau des propriétés</t>
  </si>
  <si>
    <t>Cartes des risques d'inondation par refoulement des égouts</t>
  </si>
  <si>
    <t>Gestion par bassins versants</t>
  </si>
  <si>
    <t>Cartes des risques d'inondation fluviale</t>
  </si>
  <si>
    <t>Système de gestion des eaux pluviales</t>
  </si>
  <si>
    <t>Système d'égouts sanitaires</t>
  </si>
  <si>
    <t>Protection contre les inondations de sous-sols</t>
  </si>
  <si>
    <t>Clapets anti-retour - Nouvelles constructions</t>
  </si>
  <si>
    <t>Clapets anti-retour - Maisons existantes</t>
  </si>
  <si>
    <t>Gestion des inondations fluviales</t>
  </si>
  <si>
    <t>Mesure A3 : Gestion du risque d'inondation dans la planification de la gestion des actifs</t>
  </si>
  <si>
    <t>Mesure A4 : Gestion des actifs naturels</t>
  </si>
  <si>
    <t>Mesure A5 : Résilience des habitations aux inondations</t>
  </si>
  <si>
    <t>La municipalité fournit aux résidents des informations indiquant si une propriété se trouve dans une zone sujette aux inondations, ainsi que des mesures de résilience au niveau de la propriété qui peuvent être prises (par exemple, distribution d'infographies, campagnes par voie postale, radio, télévision, événements d'information publique, etc.)?</t>
  </si>
  <si>
    <t>Mesure A6 : Résilience aux inondations des biens immobiliers commerciaux</t>
  </si>
  <si>
    <t>La municipalité fournit aux propriétaires et locataires de biens immobiliers commerciaux des informations indiquant si une propriété se trouve dans une zone sujette aux inondations, ainsi que des mesures de résilience au niveau de la propriété qui peuvent être prises (par exemple, distribution d'infographies, campagnes par voie postale, radio, télévision, événements d'information publique, etc.) ?</t>
  </si>
  <si>
    <t xml:space="preserve">Mesure A7 : Gestion de la réponse aux urgences </t>
  </si>
  <si>
    <t>La municipalité a élaboré un plan de gestion des urgences robuste pour les types de risques d'inondation pertinents, y compris des mesures visant à garantir la continuité des communications.</t>
  </si>
  <si>
    <t>Mesure A8 : Systèmes de prévision et d'alerte aux inondations</t>
  </si>
  <si>
    <t>Mesure A9 : Agent d'adaptation aux changements climatiques</t>
  </si>
  <si>
    <t>La municipalité dispose d'un "Agent d'adaptation aux changements climatiques" à temps plein ou d'un équivalent, qui est responsable de la mise en œuvre des actions de réduction des risques d'inondation dans le cadre de ses fonctions liées à l'adaptation aux changements climatiques.</t>
  </si>
  <si>
    <t>Mesure A10 : Capacité du personnel municipal et du conseil municipal</t>
  </si>
  <si>
    <t>Mesure A11 : Activités opérationnelles non urgentes qui soutiennent la préparation aux inondations</t>
  </si>
  <si>
    <t>La municipalité assure le maintien des opérations non urgentes (par ex., sur les systèmes de drainage en surface, les programmes de nettoyage des bassins de rétention, etc.) pour les types de risques d'inondation pertinents, y compris des mesures visant à garantir la continuité des communications.</t>
  </si>
  <si>
    <t>Mesure B1 : Système de gestion des eaux pluviales</t>
  </si>
  <si>
    <t>Mesure B2 : Système d'égouts sanitaires</t>
  </si>
  <si>
    <t>La municipalité a modernisé le système d'égouts sanitaires pour garantir une capacité suffisante pour faire face aux impacts du changement climatique.</t>
  </si>
  <si>
    <t>Mesure B3 : Protection contre les inondations de sous-sols</t>
  </si>
  <si>
    <t>Mesure B4 : Clapets anti-retour - Nouvelles constructions</t>
  </si>
  <si>
    <t>La municipalité exige l'installation de clapets anti-retour dans les nouvelles constructions résidentielles.</t>
  </si>
  <si>
    <t>Mesure B5 : Clapets anti-retour - Maisons existantes</t>
  </si>
  <si>
    <t>La municipalité subventionne l'installation de clapets anti-retour dans les maisons existantes.</t>
  </si>
  <si>
    <t>La municipalité dispose de cartes réglementaires actualisées des plaines inondables, interdit le développement et la rénovation dans les plaines inondables, et veille à ce que le développement n'aggrave pas le risque d'inondation (par exemple, en aval).</t>
  </si>
  <si>
    <t>Mesure C2 : Gestion des inondations fluviales</t>
  </si>
  <si>
    <t>Mesure C3 : Zones à haut risque dans les plaines inondables des cours d'eau</t>
  </si>
  <si>
    <t>La municipalité a collaboré avec les communautés des zones à haut risque situées dans les plaines inondables, et identifié des solutions appropriées de gestion des risques, incluant la cohabitation avec le risque et une relocalisation planifiée.</t>
  </si>
  <si>
    <t>La municipalité dispose de cartes réglementaires actualisées des plaines inondables, interdit le développement et la rénovation dans les plaines inondables, ainsi que le développement qui aggrave les risques d'inondation existants le long des côtes.</t>
  </si>
  <si>
    <t>La municipalité, ou les organisations avoisinantes, ont mis en œuvre des mesures appropriées de prévention des inondations incluant des solutions d'infrastructures grises et naturelles, leur entretien, ainsi que des solutions non structurelles, afin d'éviter les inondations côtières ou le long des rives des lacs des bâtiments et des infrastructures essentielles, ou posant une menace sérieuse pour la sécurité publique.</t>
  </si>
  <si>
    <t>Mesure D3 : Zones à haut risque le long des côtes (incluant les Grands Lacs et les portions maritimes du fleuve Saint-Laurent)</t>
  </si>
  <si>
    <t>Préparation</t>
  </si>
  <si>
    <t>Question B5 – Bâtiments à risque d'inondation lors de pluies intenses / refoulement des égouts</t>
  </si>
  <si>
    <t>Bâtiments à risque d'inondation lors de pluies intenses / refoulement des égouts</t>
  </si>
  <si>
    <t>Proximité aux plaines inondables fluviales</t>
  </si>
  <si>
    <t>Évaluation socio-économique</t>
  </si>
  <si>
    <t>A: Aléas d'inondation combinés</t>
  </si>
  <si>
    <t>P - Faible</t>
  </si>
  <si>
    <t>P - Moyen</t>
  </si>
  <si>
    <t>P - Élevé</t>
  </si>
  <si>
    <t>Préparation aux inondations</t>
  </si>
  <si>
    <t>Évaluation globale</t>
  </si>
  <si>
    <t>B: Pluies intenses / égouts</t>
  </si>
  <si>
    <t>Sous-section</t>
  </si>
  <si>
    <t>Gradation</t>
  </si>
  <si>
    <t>Calculs</t>
  </si>
  <si>
    <t>Matrices</t>
  </si>
  <si>
    <t>Section II: Préparation aux inondations - Analyse des risques</t>
  </si>
  <si>
    <t>Calculs et formules</t>
  </si>
  <si>
    <t>Détails</t>
  </si>
  <si>
    <t>Information complémentaire</t>
  </si>
  <si>
    <t xml:space="preserve">Retour vers la question: </t>
  </si>
  <si>
    <t xml:space="preserve">Ressources: </t>
  </si>
  <si>
    <t>Période des égouts pluviaux (1880-1970)</t>
  </si>
  <si>
    <t>Période de la gestion des eaux de ruissellement (1970-1990)</t>
  </si>
  <si>
    <t>Période des pratiques exemplaires de gestion des eaux de ruissellement en milieu urbain (1990-2000)</t>
  </si>
  <si>
    <t>Nouveaux paradigmes (2000 à aujourd’hui)</t>
  </si>
  <si>
    <t>Infrastructures essentielles</t>
  </si>
  <si>
    <t>Le niveau de préparation des infrastructures essentielles et des services essentiels de la municipalité couverts ici sont :</t>
  </si>
  <si>
    <t>3. Infrastructures liées à l'eau (les eaux usées et l'eau potable)</t>
  </si>
  <si>
    <t>4. Systèmes alimentaires</t>
  </si>
  <si>
    <t>Comprendre et atténuer les risques posés par les dangers potentiels pour le secteur de la santé peut grandement contribuer à garantir que la capacité nécessaire est mise en place pour sauvegarder la résilience des communautés en ce qui concerne la gestion et la récupération des impacts des catastrophes, y compris les inondations. Il est important de noter que le système de santé dépend fortement d'autres systèmes d'infrastructures essentielles pour assurer la continuité de ses opérations et de la prestation de services, notamment les systèmes de télécommunications, d'énergie, de transport, d'eau et d'alimentation.</t>
  </si>
  <si>
    <t>Gestion des urgences</t>
  </si>
  <si>
    <t>Des informations complémentaires sont fournies ci-dessous pour l'identification des vulnérabilités, incluant les interdépendances des infrastructures pour le secteur de la réponse aux urgences centrées sur les quatre domaines suivants :</t>
  </si>
  <si>
    <t>Continuité de l'approvisionnement en carburant</t>
  </si>
  <si>
    <t>Continuité de la communication d'urgence</t>
  </si>
  <si>
    <t>Alerte publique</t>
  </si>
  <si>
    <t xml:space="preserve">Accessible à: https://www.canada.ca/fr/emploi-developpement-social/programmes/reduction-pauvrete/rapports/strategie.html </t>
  </si>
  <si>
    <t>Pour les gouvernements municipaux, les évaluations de la vulnérabilité sociale sont une étape importante pour renforcer leur résilience face aux risques d'urgence et d'inondation. La cartographie de la répartition des vulnérabilités sociales constitue un ajout bénéfique aux systèmes d'alerte et de prévention des urgences existants, car elle permet d'inclure dans les efforts de planification la prise en compte de la prestation de services aux personnes ayant des besoins spéciaux (par exemple, les personnes ayant des déficiences visuelles, auditives ou physiques, les personnes malades, les personnes illettrées, les individus ne parlant pas la langue locale principale, etc.) résidant dans des zones sujettes aux inondations.</t>
  </si>
  <si>
    <t>Historique des inondations</t>
  </si>
  <si>
    <t>La cartographie du gouvernement du Canada peut être une source importante de données historiques. Depuis 2011, les événements d'inondation historiques ont été cartographiés par les Services de géomatique d'urgence, et une archive des étendues d'inondation est disponible en téléchargement et pour la cartographie, ainsi que les polygones des bâtiments.</t>
  </si>
  <si>
    <t>Évaluation du risque inondation</t>
  </si>
  <si>
    <t>Ressources:</t>
  </si>
  <si>
    <t>Personnel et conseil municipal</t>
  </si>
  <si>
    <t>Politiques ou plans d'adaptation</t>
  </si>
  <si>
    <t>Études d'adaptation</t>
  </si>
  <si>
    <t>Plans de gestion des actifs ou plans directeurs approuvés démontrant la gouvernance et la politique de soutien en matière de changements climatiques</t>
  </si>
  <si>
    <t>Ressources humaines et  gouvernance</t>
  </si>
  <si>
    <t>Modifications liées à l'organigramme municipal ou aux rôles et responsabilités du personnel.</t>
  </si>
  <si>
    <t>Rapports sur les campagnes de sensibilisation (par exemple, pour le personnel, le conseil ou les résidents).</t>
  </si>
  <si>
    <t>Résolution annuelle du conseil en soutien au comité directeur de l'adaptation au climat.</t>
  </si>
  <si>
    <t>Rapport annuel du comité directeur</t>
  </si>
  <si>
    <t>Preuve de participation à des projets d'adaptation au climat dirigés par des acteurs de la communauté (par exemple, écoles, conseils scolaires, organismes de gestion des bassins versants, organismes à but non lucratif, etc.).</t>
  </si>
  <si>
    <t>Capacité technique et  gestion des risques</t>
  </si>
  <si>
    <t>Tous les outils, données, feuilles de calcul, guides, sites web, cartes, etc. créés ou utilisés en interne pour traiter les questions climatiques</t>
  </si>
  <si>
    <t>Initiatives documentées mises en œuvre pour faire face aux risques liés aux changements climatiques, y compris les processus, les pratiques de maintenance, les projets, etc.</t>
  </si>
  <si>
    <t>Liste des consultants et experts embauchés ou consultés</t>
  </si>
  <si>
    <t>Informations sur les données utilisées par la municipalité (origines, pratiques de collecte, etc.) et les pratiques de contrôle de la qualité</t>
  </si>
  <si>
    <t>nformations sur les niveaux de service établis</t>
  </si>
  <si>
    <t>Documentation liée aux pratiques générales de gestion des risques liés aux changements climatiques</t>
  </si>
  <si>
    <t>Programmation de sensibilisation du public</t>
  </si>
  <si>
    <t>Actifs naturels et infrastructures naturelles</t>
  </si>
  <si>
    <t>&lt; Section II - A5</t>
  </si>
  <si>
    <t>&lt; Section II - C1</t>
  </si>
  <si>
    <t>&lt; Section II - D1</t>
  </si>
  <si>
    <t>&lt; Section III - A4</t>
  </si>
  <si>
    <t>&lt; Section III - B1</t>
  </si>
  <si>
    <t>&lt; Section III - D2</t>
  </si>
  <si>
    <t>Figure 1:  Illustration de la relation entre les actifs naturels, les actifs améliorés et les actifs conçus, tirée de la norme nationale du Canada CSA W218:23 (2023).</t>
  </si>
  <si>
    <t>Les définitions suivantes sont utilisées dans la Norme nationale du Canada CSA W218:23 Spécifications pour les inventaires d'actifs naturels (Groupe CSA, 2023).</t>
  </si>
  <si>
    <t>Le terme "actif naturel" fait référence à l’utilisation d’éléments préservés, restaurés ou améliorés de végétation, de composantes biologiques, terrestres et hydriques connexes et de leurs processus écologiques naturels, ou d’une combinaison de ces éléments, pour atteindre les résultats visés en matière d’infrastructure, tels que la protection contre les dangers côtiers, la lutte contre les inondations riveraines, la gestion locale des eaux pluviales et l’atténuation des effets de la chaleur extrême. Les actifs naturels qui produisent des résultats infrastructurels sont parfois désignés sous le nom d'infrastructure naturelle.</t>
  </si>
  <si>
    <t>“Actifs d'ingénérie” ou "infrastructures construites" sont les structures construites par l'homme, souvent en béton et/ou en d'autres matériaux durables, qui permettent d'assurer un ou plusieurs services requis par la société (p. ex., les canalisations, les routes, les égouts, les digues).</t>
  </si>
  <si>
    <t>Les "actifs naturels municipaux" désignent le stock de ressources naturelles ou d'écosystèmes sur lesquels une municipalité, un district régional ou une autre forme de gouvernement local compte, gère ou pourrait gérer la fourniture durable d'un ou plusieurs services municipaux.</t>
  </si>
  <si>
    <t>Le rôle joué par les actifs naturels dans la prestation de services aux personnes est de plus en plus reconnu et valorisé au Canada. Grâce à une surveillance, une maintenance et une réhabilitation efficaces, les actifs naturels peuvent fournir des services, incluant la réduction des risques d'inondation, et offrir des services supplémentaires aux personnes que de nombreux actifs construits ne peuvent pas égaler.</t>
  </si>
  <si>
    <t>Au niveau local, de plus en plus de gouvernements locaux prennent des mesures pour gérer leurs actifs naturels, car de nombreux services écosystémiques contribuent directement aux services gouvernementaux locaux (par exemple, la gestion des eaux pluviales, le contrôle de l'érosion, la qualité de l'air) ou sont fortement influencés par les décisions locales (par exemple, la qualité de vie communautaire).</t>
  </si>
  <si>
    <t>Les actifs naturels qui peuvent offrir des services de réduction des risques d'inondation comprennent :</t>
  </si>
  <si>
    <t>Cours d'eau et leurs plaines inondables</t>
  </si>
  <si>
    <t>Zones humides</t>
  </si>
  <si>
    <t>Aquifères</t>
  </si>
  <si>
    <t>Lacs</t>
  </si>
  <si>
    <t>Zones riveraines</t>
  </si>
  <si>
    <t>Forêts urbaines</t>
  </si>
  <si>
    <t>Forêts naturelles</t>
  </si>
  <si>
    <t>Parcs terrestres</t>
  </si>
  <si>
    <t>Les actifs naturels améliorés pouvant contribuer à réduire les risques d'inondation comprennent :</t>
  </si>
  <si>
    <t>Zones humides construites ou restaurées</t>
  </si>
  <si>
    <t>Parcs urbains</t>
  </si>
  <si>
    <t>Les actifs d'ingénérie ou infrastructures construites offrant une protection contre les inondations peuvent comprendre :</t>
  </si>
  <si>
    <t>Jardins de pluie</t>
  </si>
  <si>
    <t>Fossés végétalisés</t>
  </si>
  <si>
    <t>Revêtements perméables</t>
  </si>
  <si>
    <t>Toits verts</t>
  </si>
  <si>
    <t>Murs verts</t>
  </si>
  <si>
    <t>Bassins de biorétention</t>
  </si>
  <si>
    <t>Ressources</t>
  </si>
  <si>
    <t>Résilience des biens immobiliers aux inondations</t>
  </si>
  <si>
    <t>&lt; Section II - A6</t>
  </si>
  <si>
    <t>&lt; Section III - A5</t>
  </si>
  <si>
    <t>Systèmes d'égouts</t>
  </si>
  <si>
    <t>&lt; Section I - B4</t>
  </si>
  <si>
    <t>&lt; Section II - B2</t>
  </si>
  <si>
    <t>En ce qui concerne des systèmes d'égouts combiné, en raison de la nature de leur fonctionnement, ils présentent en général le plus grand risque de refoulement des égouts sanitaires, car ils sont rapidement saturés du fait de la capture des eaux de pluie. Les égouts combinés ou partiellement séparés ne fournissent pas/plus un soulagement suffisant et peuvent entrainer un risque élevé d'inondation.</t>
  </si>
  <si>
    <t>Les enquêtes sur les inondations peuvent être compliquées car les systèmes d'égouts sont remplacés par de nouveaux systèmes, et généralement le côté public peut devenir complètement séparé, tandis que le côté résidentiel/privé peut ou non être modernisé, ce qui entraîne des portions de la municipalité entièrement ou partiellement connectées à un système d'égouts combiné. Une partie de l'exercice consiste à identifier les zones à haut risque d'inondation où les fortes précipitations, les crues fluviales ou les inondations côtières rejoignent un système d'égouts combiné ou partiellement séparé.</t>
  </si>
  <si>
    <t>Gestion des eaux pluviales</t>
  </si>
  <si>
    <t>&lt; Section II - A2</t>
  </si>
  <si>
    <t>Les conséquences les plus courantes du développement urbain sont l'augmentation des débits de crue et des inondations plus fréquentes. Malgré des études qui ont soutenu le lien entre la tendance à l'urbanisation et l'augmentation du risque d'inondation, les développements et les réaménagements au sein ou à proximité des plaines inondables continuent de se produire à un rythme rapide, exposant ainsi les communautés à des risques d'inondation croissants.</t>
  </si>
  <si>
    <t>Les systèmes de gestion des eaux pluviales urbaines sont généralement conçus pour répondre à des normes de performance basées sur des modèles climatiques historiques. Cependant, si les schémas de précipitations continuent de changer, les conceptions historiquement fiables élaborées sur la base de ces modèles historiques de précipitations pourraient ne plus être adéquates à l'avenir. Les systèmes de gestion des eaux pluviales au sein de l'environnement construit doivent donc être en mesure de fonctionner dans des conditions climatiques significativement différentes de celles vécues historiquement.</t>
  </si>
  <si>
    <t>Afin de réduire leur exposition au risque d'inondation, les municipalités doivent élaborer et mettre en œuvre des stratégies intégrées de gestion des eaux pluviales et d'assainissement urbain qui tiennent compte des impacts des changements climatiques, de la croissance démographique et des futurs changements d'occupation des terres.</t>
  </si>
  <si>
    <t>Reconnaissant l'interconnexion entre l'environnement et le bien-être humain, le gouvernement du Canada reconnaît que certains segments de la population peuvent être plus susceptibles aux risques environnementaux. Ces vulnérabilités peuvent découler de divers facteurs tels que les caractéristiques physiques, les comportements, la localisation géographique et le degré de contrôle que les individus ont sur leur environnement. En 2007, le Projet de gestion des urgences et des populations à haut risque au Canada a identifié dix populations au Canada qui sont considérées comme vulnérables ou à risque élevé en raison des circonstances suivantes :</t>
  </si>
  <si>
    <t>Personnes âgées</t>
  </si>
  <si>
    <t>Personnes en situation de handicap</t>
  </si>
  <si>
    <t>Peuples and communautés Autochtones</t>
  </si>
  <si>
    <t>Personnes médicalement dépendantes</t>
  </si>
  <si>
    <t>Personnes à faible revenu</t>
  </si>
  <si>
    <t>Enfants et jeunes</t>
  </si>
  <si>
    <t>Personnes ayant de faibles niveaux d'alphabétisation</t>
  </si>
  <si>
    <t>Femmes</t>
  </si>
  <si>
    <t>Populations transitoires</t>
  </si>
  <si>
    <t>Nouveaux immigrants et minorités culturelles</t>
  </si>
  <si>
    <t>Ces exemples ne sont fournis qu'à titre d'illustration. Lors de la réalisation d'évaluations des risques d'inondation et de la vulnérabilité, les utilisateurs devraient prendre en compte attentivement les données disponibles et donner la priorité aux besoins et aux circonstances locales. Un autre groupe à considérer comme vulnérable ou à risque plus élevé est constitué des personnes résidant dans des logements en sous-sol ou en dessous du niveau du sol, tels que les appartements en sous-sol. Ces arrangements de logement présentent des défis particuliers lors des inondations et nécessitent une attention spéciale dans les évaluations de vulnérabilité.</t>
  </si>
  <si>
    <t>Lors de l'évaluation des risques d'inondation et de la vulnérabilité, il est essentiel de prendre en compte la présence ou l'absence d'institutions clés telles que les garderies, les écoles et les maisons de retraite. Ces institutions hébergent souvent des populations vulnérables, et leur emplacement peut avoir un impact significatif sur les résultats de l'évaluation.</t>
  </si>
  <si>
    <t>Certaines municipalités au Canada ont élaboré des indices de bien-être/vulnérabilité qui identifient les zones avec de fortes concentrations de populations vulnérables. L'intégration de tels indices dans les évaluations de vulnérabilité aux inondations peut fournir des informations précieuses et aider à comprendre les risques auxquels sont confrontées des communautés spécifiques.</t>
  </si>
  <si>
    <t>Pour de l'aide ou des informations supplémentaires, contactez le personnel du Centre Intact ci-dessous :</t>
  </si>
  <si>
    <t>Directrice générale, Infrastructures résilientes au climat</t>
  </si>
  <si>
    <t>Centre Intact d'adaptation au climat</t>
  </si>
  <si>
    <t>Faculté de l'Environnement, Université de Waterloo</t>
  </si>
  <si>
    <t>Actifs naturels</t>
  </si>
  <si>
    <t>La présence de personnes, de moyens de subsistance, d'espèces ou d'écosystèmes, de fonctions environnementales, de services et de ressources, d'infrastructures, d'actifs économiques, sociaux ou culturels dans des endroits et des contextes qui pourraient être affectés de manière négative. (IPCC, n.d.).</t>
  </si>
  <si>
    <t>Un bassin versant, aussi appelé bassin hydrographique, est l'étendue de territoire drainée par les eaux des rivières et des lacs, qui à leur tour convergent vers un exutoire commun. L'eau peut se présenter sous forme de précipitations (par exemple, des averses) reçues sous forme de ruissellement ou de débit de base à partir de sources d'eau souterraine. (Governement du Canada, 2020).</t>
  </si>
  <si>
    <t>Les processus, systèmes, installations, technologies, réseaux, actifs et services essentiels à la santé, à la sécurité, à la sûreté ou au bien-être économique des Canadiens et au bon fonctionnement du gouvernement  (Sécurité publique Canada, 2022).</t>
  </si>
  <si>
    <t>"Infrastructure verte" est une catégorie large qui englobe les actifs naturels ainsi que les éléments conçus et construits pour imiter les fonctions et les processus naturels au service des intérêts humains (NAI, 2018). Les actifs d'infrastructure verte existent sur un continuum allant des actifs naturels (par exemple, les forêts, les zones humides, les rivières) aux actifs améliorés (par exemple, les zones humides aménagées, les arbres de rue) aux actifs conçus (par exemple, les toits verts, les fossés végétalisés).</t>
  </si>
  <si>
    <t>Infrastructure naturelle ou verte</t>
  </si>
  <si>
    <t>Inondations côtières</t>
  </si>
  <si>
    <t xml:space="preserve">Inondations fluviales </t>
  </si>
  <si>
    <t xml:space="preserve">Littoral  </t>
  </si>
  <si>
    <t>La configuration d'une surface, y compris son relief et la position de ses caractéristiques naturelles et artificielles (Merriam-Webster, n.d.).</t>
  </si>
  <si>
    <t>Topographie</t>
  </si>
  <si>
    <t>Vulnérabilité sociale</t>
  </si>
  <si>
    <t>Le degré de risque qu'un événement indésirable ayant le potentiel de causer des dommages particuliers à un individu, une communauté ou une strate sociale donnée puisse se produire en raison de circonstances socio-économiques et/ou culturelles (TERMIUM, n.d.).</t>
  </si>
  <si>
    <t>Les populations ayant la propension ou la prédisposition à être affectées de manière défavorable. La vulnérabilité des populations englobe divers concepts et éléments, notamment la sensibilité ou la susceptibilité aux préjudices et le manque de capacité à faire face et à s'adapter (IPCC, n.d.).</t>
  </si>
  <si>
    <t>Un cours d'eau naturel ou artificiel à travers lequel l'eau s'écoule; un flux d'eau (comme une rivière, un ruisseau ou un cours d'eau souterrain) (Merriam-Webster, n.d.).</t>
  </si>
  <si>
    <t>Les paramètres, ou combinaison de paramètres, qui reflètent les résultats sociaux, politiques, environnementaux et économiques que l'organisation fournit. sécurité, satisfaction de la clientèle, qualité, quantité, capacité, fiabilité, réactivité, acceptabilité environnementale, coût et disponibilité. Les niveaux de service définis sont toute combinaison des paramètres ci-dessus jugée importante par la municipalité (ISO 55000:2014, cited in FCM, 2018).</t>
  </si>
  <si>
    <t>La formation d'étendues d'eau sur une surface mal drainée après de fortes pluies (TERMIUM, n.d.)</t>
  </si>
  <si>
    <t>Cartes des risques d'inondation</t>
  </si>
  <si>
    <t>Plan de gestion des actifs</t>
  </si>
  <si>
    <t>La préparation aux inondations désigne les mesures et stratégies proactives prises par les individus, les communautés et les autorités pour anticiper, atténuer, répondre, et se rétablir après des événements d'inondation (adapté de Sécurité publique Canada, 2020).</t>
  </si>
  <si>
    <t>Mesures d'atténuation des inondations</t>
  </si>
  <si>
    <t>Mesures de protection contre les inondations de sous-sols</t>
  </si>
  <si>
    <t>Infrastructures grises</t>
  </si>
  <si>
    <t>Risques d'inondations</t>
  </si>
  <si>
    <t>&lt; Section III - A10</t>
  </si>
  <si>
    <t>&lt; Section I - A3</t>
  </si>
  <si>
    <t>Niveaux de services</t>
  </si>
  <si>
    <t>Désigne un facteur contribuant à un niveau plus élevé d'exposition aux inondations.</t>
  </si>
  <si>
    <t>Indique un facteur contribuant à un niveau faible d'exposition aux inondations (le résultat souhaité).</t>
  </si>
  <si>
    <t>Informations  insuffisantes pour choisir entre une réponse 'Élevé', 'Moyen' ou 'Faible'. Afin d'adopter une approche prudente de la gestion des risques, une réponse « incertain » sera considérée comme une exposition de niveau «Élevé» aux inondations.</t>
  </si>
  <si>
    <t>La zone (ou une partie de la zone) est affectée par un littoral, mais des inondations côtières d'infrastructures construites n'ont pas été signalées / ne sont pas un problème connu à ce jour.</t>
  </si>
  <si>
    <t>Mesure D1: Gestion stratégique côtière (incluant les Grands Lacs et les portions maritimes du fleuve Saint-Laurent)</t>
  </si>
  <si>
    <t>Évaluation à jour des risques inondations
par refoulement des égouts tenant compte du changement climatique</t>
  </si>
  <si>
    <t>Évaluation à jour des risques inondations cotières tenant compte des changement climatiques</t>
  </si>
  <si>
    <t>Cartographie des zones cotières inondables rendues publiques</t>
  </si>
  <si>
    <t>Cette section vise à fournir une évaluation de la préparation de votre municipalité en termes de mise en œuvre de mesures pour réduire le risque d'inondations. Seules les analyses pour les précipitations intenses, les inondations fluviales et côtières sont abordées.</t>
  </si>
  <si>
    <t xml:space="preserve"> Le plan de gestion des actifs tenant compte des changement climatique pour le risque d'inondation</t>
  </si>
  <si>
    <t>Mandat</t>
  </si>
  <si>
    <t>Connaissances</t>
  </si>
  <si>
    <t>Formation</t>
  </si>
  <si>
    <t>Outils</t>
  </si>
  <si>
    <t>Financements</t>
  </si>
  <si>
    <t>Consultez notre site internet: www.CentreIntact.ca</t>
  </si>
  <si>
    <t>Ce cadre est seulement indicatif et ne constitue pas une compréhension complète ou une analyse approfondie des risques d'inondation. Un score d'exposition "faible" ou un score de préparation "élevé" ne signifie pas que le risque d'inondation a été éliminé. Ce cadre vous aidera à prioriser les domaines où vous pourriez avoir besoin d'améliorer les pratiques de gestion des risques d'inondation de votre municipalité et à trouver des ressources utiles, mais des travaux supplémentaires sont nécessaires pour quantifier le risque d'inondation.</t>
  </si>
  <si>
    <t>En utilisant les différentes présentations des résultats, vous pourrez identifier les domaines où des actions supplémentaires sont nécessaires pour réduire l'exposition aux aléas inondations et améliorer la préparation municipale aux inondations.</t>
  </si>
  <si>
    <t>Les diagrammes radar fournissent une représentation visuelle des évaluations regroupées par section et type d'inondation.</t>
  </si>
  <si>
    <t>Les évaluations Faible, Moyen et Élevé sont indiquées sur une échelle de 1 à 3 pour chaque aspect évalué dans le Diagnostique (Faible = 1, Moyen = 2 et Élevé = 3).</t>
  </si>
  <si>
    <t>Inondation fluviales et côtières (incluant Grands Lacs et St-Laurent)</t>
  </si>
  <si>
    <t>Reduire les risques</t>
  </si>
  <si>
    <t>Préparation - Analyse les risques</t>
  </si>
  <si>
    <t>Différence (3)</t>
  </si>
  <si>
    <t>Préparation - Réduire les risques</t>
  </si>
  <si>
    <t>Gradation exposition</t>
  </si>
  <si>
    <t>Gradation préparation</t>
  </si>
  <si>
    <t>Seuil de valeur Faible à Moyen</t>
  </si>
  <si>
    <t>Seuil de valeur Moyen à Élevé</t>
  </si>
  <si>
    <t>Questions</t>
  </si>
  <si>
    <t>Réponses</t>
  </si>
  <si>
    <t>Score non pondéré</t>
  </si>
  <si>
    <t>Pondération</t>
  </si>
  <si>
    <t>Score pondéré</t>
  </si>
  <si>
    <t>Score numérique moyen par sous-section</t>
  </si>
  <si>
    <t>Moyenne numérique par section</t>
  </si>
  <si>
    <t>Moyenne par sous-section</t>
  </si>
  <si>
    <t>Moyenne par section</t>
  </si>
  <si>
    <t xml:space="preserve">Barette, N., Vandersmissen, M-H., et  Roy, F. 2018. "L’atlas interactif de la vulnérabilité de la population québécoise aux aléas climatiques – Aléas Hydrométéorologiques." Université Laval. </t>
  </si>
  <si>
    <t xml:space="preserve">BNQ, 2021. "BNQ 3682-320 Atténuation des risques de captage et d'infiltration dans les nouveaux réseaux d'égout sanitaire." </t>
  </si>
  <si>
    <t>Accessible ici: https://www.csagroup.org/fr/store/product/2704536/</t>
  </si>
  <si>
    <t>Emploi et Développement social Canada. 2022. "Une chance pour tous : la première Stratégie canadienne de réduction de la pauvreté."</t>
  </si>
  <si>
    <t>Eyquem, J. L. 2021. "Mers montantes et sables mouvants : Allier les infrastructures naturelles et grises pour protéger les collectivités côtières." Centre Intact d'adaptation au climat, Université de  Waterloo.</t>
  </si>
  <si>
    <t>Eyquem, J. L, Church, B. Brooke, R et Molnar, M. 2022. "Inscrire la nature au bilan: la valeur financière des actifs naturels à l’ère des changements climatiques." Centre Intact d'adaptation au climat, Université de  Waterloo.</t>
  </si>
  <si>
    <t>Fédération Canadienne des municipalités. 2018. "Les éléments constitutifs de la gestion des actifs". Gestion des actifs municipaux.</t>
  </si>
  <si>
    <t>Le Groupe d’experts intergouvernemental sur l’évolution du climat (GIEC) (n.d.). "Glossaire."</t>
  </si>
  <si>
    <t>Plunket, T.J. 2020. "Structures municpales." L'Encyclopedie canadienne.</t>
  </si>
  <si>
    <t>Sécurité publique Canada. 2022. "Infrastructures essentielles du Canada."</t>
  </si>
  <si>
    <t>Références</t>
  </si>
  <si>
    <t>missing 'suivant'</t>
  </si>
  <si>
    <t>Conseil canadien des ministres de l’environnement. 2021. "Cadre de l’infrastructure naturelle : Concepts, définitions et termes clés."</t>
  </si>
  <si>
    <t>Surmonter la tempête: élaborer une norme canadienne pour render les zones résidentielles existantes résilientes face aux inondations (Moudrak et Feltmate, 2019)</t>
  </si>
  <si>
    <t>Changements climatiques : Le niveau de préparation de 16 grandes villes canadiennes aux risques d’inondation (Feltmate and Moudrak, 2021)</t>
  </si>
  <si>
    <t>Infrastructures essentielles du Canada (Sécurité publique Canada, 2022)</t>
  </si>
  <si>
    <t>Guides d'orientation fédéraux sur la cartographie des zones inondables (Ressources Naturelles Canada, 2023)</t>
  </si>
  <si>
    <t>City-Wide Flood Mitigation Strategy: Responding to Changing Weather Patterns (City of Edmonton, n.d.), en anglais seulement.</t>
  </si>
  <si>
    <t>Coastal flood risk assessment guidelines for building and infrastructure design: supporting flood resilience on Canada's coasts (Murphy, et al., 2020), en anglais seulement.</t>
  </si>
  <si>
    <t>CSA PLUS 4013:F19. Guide technique: Élaboration, interprétation et utilisation de l’information relative à l’intensité, à la durée et à la fréquence (IDF) des chutes de pluie : guide à l’intention des spécialistes canadiens en matière de ressources en eau</t>
  </si>
  <si>
    <t>Outil : Échelle de maturité pour l’adaptation (Fédération Canadienne des municipalités, 2017-2022)</t>
  </si>
  <si>
    <t>Trois étapes pour une protection rentable des habitations contre les inondations (Centre Intact d'adaptation au climat, 2023)</t>
  </si>
  <si>
    <t>Les éléments constitutifs de la gestion des actifs (Fédération Canadienne des municipalités, 2018)</t>
  </si>
  <si>
    <t>Primer on Natural Asset Management (MNAI, 2019), en angais seulement</t>
  </si>
  <si>
    <t>Gestion des inondations et de l’érosion à l’échelle du bassin versant : Conseils pour aider les gouvernements à utiliser des solutions fondées sur la nature (Eyquem, 2023).</t>
  </si>
  <si>
    <t>Mers montantes et sables mouvants : Allier les infrastructures naturelles et grises pour protéger les collectivités côtières (Eyquem, 2021).</t>
  </si>
  <si>
    <t>Cadre de l’infrastructure naturelle : Concepts, définitions et termes clés (CCME, 2021)</t>
  </si>
  <si>
    <t>Nature-Based Solutions for Coastal and Riverine Flood and Erosion Risk Management (Vouk, et.al 2021), en anglais seulement.</t>
  </si>
  <si>
    <t>Green Shores for Local Government (Stewardship Centre for BC, 2023), en anglais seulement.</t>
  </si>
  <si>
    <t>Protégez les maisons contre la menace croissante d’inondations au Canada (Evans et Feltmate, 2019).</t>
  </si>
  <si>
    <t>Avant la tempête : élaboration de lignes directrices sur la résilience aux inondations pour le secteur immobilier commercial au Canada (Moudrak et Feltmate, 2019).</t>
  </si>
  <si>
    <t>Mesures clés de résilience aux inondations pour les biens immobiliers commerciaux au Canada (Centre Intact d'adaptation au climat, 2023)</t>
  </si>
  <si>
    <t>BNQ 3682-320 Atténuation des risques de captage et d'infiltration dans les nouveaux réseaux d'égout sanitaire (BNQ, 2021)</t>
  </si>
  <si>
    <t>Social vulnerability to natural hazards in Canada (Journeay et al., 2022), en anglais seulement.</t>
  </si>
  <si>
    <t>Integrating Emergency Management and High-Risk Populations: Survey Report and Action Recommendations (Red Cross, 2007), en anglais seulement.</t>
  </si>
  <si>
    <t>Centre Intact d'adaptation au climat. 2023. "Infographies."</t>
  </si>
  <si>
    <t>Centre Intact d'adaptation au climat. 2023. "Trois étapes pour une protection rentable des habitations contre les inondations."</t>
  </si>
  <si>
    <t>À sélectionnez uniquement là où les questions relatives aux inondations fluviales ou côtières ne s'appliquent pas, en fonction des réponses à C1 et D1. N/A n'est pas présenté en option lorsque les questions de l'évaluation nécessitent une réponse; veuillez sélectionner 'incertain' si vous n'avez pas suffisamment d'informations pour choisir une réponse 'Élevée', 'Moyenne' ou 'Faible'.</t>
  </si>
  <si>
    <t xml:space="preserve">Nous recommandons vivement de consulter le rapport  pour tirer le maximum de cet outil.  </t>
  </si>
  <si>
    <t>B: Inondations dues aux pluies intenses / refoulement des égouts</t>
  </si>
  <si>
    <t>Aléas d'inondations combinés et inondations dues aux pluies intenses / refoulement des égouts</t>
  </si>
  <si>
    <t>Inondations dues aux pluies intenses / refoulement des égouts</t>
  </si>
  <si>
    <t xml:space="preserve">https://atlas-vulnerabilite.ulaval.ca/ </t>
  </si>
  <si>
    <t>https://www.bnq.qc.ca/en/standardization/civil-engineering-and-urban-infrastructure/inflow-and-infiltration.html</t>
  </si>
  <si>
    <t>https://www.centreintactadaptationclimat.ca/infographies/</t>
  </si>
  <si>
    <t xml:space="preserve">https://www.centreintactadaptationclimat.ca/wp-content/uploads/2023/05/CentreIntact-3-etapes-pour-une-protection-rentable-QR.pdf </t>
  </si>
  <si>
    <t xml:space="preserve">https://data.edmonton.ca/stories/s/City-Wide-Flood-Mitigation-Strategy/suej-ppxq/ </t>
  </si>
  <si>
    <t>https://ccme.ca/fr/res/niframework_fr.pdf</t>
  </si>
  <si>
    <t xml:space="preserve">https://www.redcross.ca/crc/documents/3-1-4-2_dm_high_risk_populations.pdf </t>
  </si>
  <si>
    <t>https://www.csagroup.org/fr/store/product/2705376/</t>
  </si>
  <si>
    <t>https://www.csagroup.org/fr/article/le-guide-pratique-des-municipalites-sur-les-normes-de-groupe-csa-relatives-a-leau-des-collectivites/</t>
  </si>
  <si>
    <t>&lt; Retour à Section I, B1</t>
  </si>
  <si>
    <t>&lt; Retour à Section II</t>
  </si>
  <si>
    <t>&lt; Retour à Section III</t>
  </si>
  <si>
    <t>&lt; Retour à Section I</t>
  </si>
  <si>
    <t>&lt; Retour à Section II, A5</t>
  </si>
  <si>
    <t>&lt; Retour à Section III, A4</t>
  </si>
  <si>
    <t>Les cartes d'inondation montrent une zone qui peut être recouverte par l'eau ou montrent jusqu’où l'eau ira lors d’un événement d'inondation. Les cartes des inondations sont des outils essentiels qui peuvent nous aider à déterminer les aléas potentiels et à atténuer les impacts des inondations. (Ressources naturelles Canada, 2023).</t>
  </si>
  <si>
    <t>Mesure A3 : Évaluation socio-économique</t>
  </si>
  <si>
    <t>&lt; Retour à Section I, A3</t>
  </si>
  <si>
    <t>Plaines inondables</t>
  </si>
  <si>
    <t xml:space="preserve">Les cartes qui contiennent les délimitations du danger d'inondation ou de l'inondation, ainsi que des valeurs socio-économiques supplémentaires, telles que les pertes potentielles ou les niveaux de vulnérabilité des biens. Ces cartes servent à identifier les conséquences sociales, économiques et environnementales pour les communautés lors d'un événement d'inondation potentiel (Ressources naturelles Canada, 2018). </t>
  </si>
  <si>
    <t>https://doi.org/10.4095/308129</t>
  </si>
  <si>
    <t>Ressources naturelles Canada. 2018. "Cadre fédéral de la cartographie des zones inondables." Version 2.0.</t>
  </si>
  <si>
    <t>https://consult.environment-agency.gov.uk/hnl/propertyfloodresilience/</t>
  </si>
  <si>
    <t>Dans cette section :</t>
  </si>
  <si>
    <t>&lt; Retour à Section I, A1</t>
  </si>
  <si>
    <t>https://www.csagroup.org/fr/store/product/2705176/</t>
  </si>
  <si>
    <t>https://www.csagroup.org/fr/store/product/2705167/</t>
  </si>
  <si>
    <t>https://www.csagroup.org/fr/store/product/CSA%20W204:19/</t>
  </si>
  <si>
    <t>https://www.csagroup.org/fr/store/product/CSA%20PLUS%204013:19/</t>
  </si>
  <si>
    <t>https://www.csagroup.org/fr/store/product/Z800-18/</t>
  </si>
  <si>
    <t>https://www.centreintactadaptationclimat.ca/wp-content/uploads//2019/06/Ontario_HFPP_Report_French_V4-compressed-min-2.pdf</t>
  </si>
  <si>
    <t>https://www.centreintactadaptationclimat.ca/gestion-des-inondations-et-de-l-erosion-a-l-echelle-du-bassin-versant/</t>
  </si>
  <si>
    <t>https://www.centreintactadaptationclimat.ca/mers-montantes-et-sables-mouvants-allier-les-infrastructures-naturelles-et-grises-pour-proteger-les-collectivites-cotieres/</t>
  </si>
  <si>
    <t>https://www.centreintactadaptationclimat.ca/inscrire-la-nature-au-bilan/</t>
  </si>
  <si>
    <t>https://fcm.ca/fr/ressources/mic/outil-echelle-de-maturite-adaptation</t>
  </si>
  <si>
    <t>https://fcm.ca/fr/ressources/pgam/guide-commencez-gerer-actifs-municipalite</t>
  </si>
  <si>
    <t>https://www.intactcentreclimateadaptation.ca/?page_id=9590&amp;preview=true</t>
  </si>
  <si>
    <t xml:space="preserve">https://publications.gc.ca/collections/collection_2022/rncan-nrcan/m183-2/M183-2-8902-eng.pdf </t>
  </si>
  <si>
    <t>https://www.ipcc.ch/site/assets/uploads/sites/2/2019/10/SR15_Glossary_french.pdf</t>
  </si>
  <si>
    <t>https://www.centreintactadaptationclimat.ca/wp-content/uploads/2019/10/Faire-face-aux-inondations-1.pdf</t>
  </si>
  <si>
    <t>https://www.centreintactadaptationclimat.ca/les-rapports-recents/surmonter-la-tempete-elaborer-une-norme-canadienne-pour-render-les-zones-residentielles-existantes-resilientes-face-aux-inondations/</t>
  </si>
  <si>
    <t>https://mnai.ca/media/2021/11/Coastal-Assets-French-Guidance-Document_final.pdf</t>
  </si>
  <si>
    <t>Municipal Natural Assets Initiative (MNAI). 2021. "Gestion des actifs naturels pour accroître la résilience côtière: Document d’orientation à l’intention des municipalités."</t>
  </si>
  <si>
    <t>https://mnai.ca/media/2019/06/MNAI-Org-Charts.pdf</t>
  </si>
  <si>
    <t>https://shoreline.noaa.gov/glossary.html</t>
  </si>
  <si>
    <t>National Oceanic and Atmospheric Administration (NOAA). (n.d.).  "Glossary." (en anglais seulement)</t>
  </si>
  <si>
    <t>Municipal Natural Assets Initiative (MNAI). 2019. "Primer on Natural Asset Management." (en anglais seulement)</t>
  </si>
  <si>
    <t>Murphy, E. et al. 2020. "Coastal flood risk assessment guidelines for building and infrastructure design: supporting flood resilience on Canada's coasts." National Research Council Canada. (en anglais seulement)</t>
  </si>
  <si>
    <t>Environment Agency. 2023. "Property Flood Resilience." United Kingdom (en anglais seulement)</t>
  </si>
  <si>
    <t>City of Edmonton. (n.d.). "City-Wide Flood Mitigation Strategy: Responding to Changing Weather Patterns." (en anglais seulement)</t>
  </si>
  <si>
    <t>Journeay, M., Yip, J.Z.K., Wagner, C.L., LeSueur, P., and, Hobbs, T. 2022. "Social vulnerability to natural hazards in Canada." Geological Survey of Canada. (en anglais seulement)</t>
  </si>
  <si>
    <t>https://www.scc.ca/fr/system/files/publications/Norton-IPSC-CNN_-_Programmes_efficaces_et_rentable_de_reduction_du_C-I_-_2021_FR.pdf</t>
  </si>
  <si>
    <t>https://www.securitepublique.gc.ca/cnt/ntnl-scrt/crtcl-nfrstrctr/cci-iec-fr.aspx</t>
  </si>
  <si>
    <t>The Stewardship Centre for BC. 2023. "Green Shores for Local Government." (en anglais seulement).</t>
  </si>
  <si>
    <t>https://www.csagroup.org/wp-content/uploads/CSA-Group-Research-Nature-Based-Solutions-for-Coastal-and-Riverine-Flood-and-Erosion-Risk-Management.pdf</t>
  </si>
  <si>
    <t xml:space="preserve">https://stewardshipcentrebc.ca/green-shores-home/gs-programs/gs-local-government/ </t>
  </si>
  <si>
    <t xml:space="preserve">Robinson, B., Sandink, D., et Lapp, D. 2019. "Atténuation des risques de captage et d’infiltration dans les nouveaux réseaux d’égouts." Norton Engineering, de l’Institut de prévention des sinistres catastrophiques, d’Ingénieurs Canada et du Conseil canadien des normes. </t>
  </si>
  <si>
    <t>https://www.scc.ca/sites/default/files/files/SCC_RPT_Norton-ICLR-EC-SCC-II-in-New-Sewer-Construction-2019-11-20_FRE.pdf</t>
  </si>
  <si>
    <t xml:space="preserve">Robinson, B. et Sandink, D. 2021. "Élaboration d’un programme efficace et rentable de réduction du captage et de l’infiltration (C/I)." Norton Engineering, de l’Institut de prévention des sinistres catastrophiques, et du Conseil canadien des normes. </t>
  </si>
  <si>
    <t>https://doi.org/10.4224/40002045</t>
  </si>
  <si>
    <t>https://www.thecanadianencyclopedia.ca/fr/article/gouvernement-municipal</t>
  </si>
  <si>
    <t>Feltmate, B. et M. Moudrak. 2021. "Changements climatiques : Le niveau de préparation de 16 grandes villes canadiennes aux risques d’inondation." Centre Intact d'adaptation au climat, Université de Waterloo.</t>
  </si>
  <si>
    <t>Croix rouge canadienne. 2007. "Integrating Emergency Management and High-Risk Populations: Survey Report and Action Recommendations." (en anglais seulement)</t>
  </si>
  <si>
    <t>CSA PLUS 4013:F19. Guide technique: Élaboration, interprétation et utilisation de l’information relative à l’intensité, à la durée et à la fréquence (IDF) des chutes de pluie : guide à l’intention des spécialistes canadiens en matière de ressources en eau (Groupe CSA, 2019).</t>
  </si>
  <si>
    <t>Groupe CSA. 2021a. "CSA W210:F21 Établissement de priorités pour les risques d’inondation dans les communautés existantes." Norme nationale du Canada.</t>
  </si>
  <si>
    <t>Groupe CSA. 2021b. "CSA W211:F21 Norme de gestion des systèmes d’eaux pluviales." Norme nationale du Canada.</t>
  </si>
  <si>
    <t>Groupe CSA. 2023. "CSA W218:23 Spécifications pour les inventaires d’actifs naturels." Norme nationale du Canada.</t>
  </si>
  <si>
    <t xml:space="preserve">Groupe CSA. 2022. “Le guide pratique des municipalités sur les normes de Groupe CSA relatives à l’eau des collectivités.” </t>
  </si>
  <si>
    <t>Eyquem, J. L. 2023. "Gestion des inondations et de l’érosion à l’échelle du bassin versant : Conseils pour aider les gouvernements à utiliser des solutions fondées sur la nature." Groupe CSA.</t>
  </si>
  <si>
    <t>Vouk, I., Pilechi, V., Provan, M., and Murphy, E. 2021. “Nature-Based Solutions for Coastal and Riverine Flood and Erosion Risk Management.” Groupe CSA. (en anglais seulement)</t>
  </si>
  <si>
    <t>CSA W210:F21 Établissement de priorités pour les risques d’inondation dans les communautés existantes, Norme nationale du Canada (Groupe CSA, 2021).</t>
  </si>
  <si>
    <t>CSA W218:F23 Spécifications pour les inventaires d’actifs naturels, Norme nationale du Canada (Groupe CSA, 2023)</t>
  </si>
  <si>
    <t>CSA Z800-F18 Lignes directrices sur la protection des sous-sols contre les inondations et la réduction des risques, Norme nationale du Canada (Groupe CSA, 2018)</t>
  </si>
  <si>
    <t>CSA W204:F19 Conception résiliente aux inondations pour les nouveaux secteurs de développement résidentiel, Norme nationale du Canada (Groupe CSA, 2019)</t>
  </si>
  <si>
    <t>CSA W211:F21 Norme de gestion des systèmes d’eaux pluviales, Norme nationale du Canada (Groupe CSA. 2021)</t>
  </si>
  <si>
    <t>Le guide pratique des municipalités sur les normes de Groupe CSA relatives à l’eau des collectivités (Groupe CSA. 2022).</t>
  </si>
  <si>
    <t>CSA W210:F21 Établissement de priorités pour les risques d’inondation dans les communautés existantes, Norme nationale du Canada (Groupe CSA, 2021a).</t>
  </si>
  <si>
    <t>Surmonter la tempête: élaborer une norme canadienne pour render les zones résidentielles existantes résilientes face aux inondations (Moudrak et Feltmate, 2019a)</t>
  </si>
  <si>
    <t>Moudrak, N., et Feltmate, B. 2019b. "Faire face aux inondations : orientations pour renforcer la résilience des immeubles commerciaux au Canada." Preparé pour REALPAC et BOMA Canada. Centre Intact d'adaptation au climat, Université de  Waterloo.</t>
  </si>
  <si>
    <t>Moudrak, N. et Feltmate, B. 2019a. "Surmonter la tempête: élaborer une norme canadienne pour render les zones résidentielles existantes résilientes face aux inondations." Preparé pour le Conseil canadien des normes et le Conseil national de recherches Canada.Centre Intact d'adaptation au climat, Université de  Waterloo.</t>
  </si>
  <si>
    <t>CSA W204:F19 Conception résiliente aux inondations pour les nouveaux secteurs de développement résidentiel, Norme nationale du Canada (Groupe CSA, 2019a).</t>
  </si>
  <si>
    <t>Infrastructures de transport</t>
  </si>
  <si>
    <t>Infrastructures dépendantes des télécommunications</t>
  </si>
  <si>
    <t>2. Infrastructures de transport</t>
  </si>
  <si>
    <t>Infrastructures liées à l'eau (les eaux usées et l'eau potable)</t>
  </si>
  <si>
    <t>5. Infrastructures dépendantes des télécommunications</t>
  </si>
  <si>
    <t>6. Services de santé</t>
  </si>
  <si>
    <t>Élaboration d’un programme efficace et rentable de réduction du captage et de l’infiltration (C/I) (Robinson et Sandink, 2021)</t>
  </si>
  <si>
    <t>Atténuation des risques de captage et d’infiltration dans les nouveaux réseaux d’égouts (Robinson, Sandink, et Lapp, 2019)</t>
  </si>
  <si>
    <t>&lt; Retour à Section I, C2</t>
  </si>
  <si>
    <t>&lt; Retour à Section I, D2</t>
  </si>
  <si>
    <t>Le terme "actif naturel" fait référence à l’utilisation d’éléments préservés, restaurés ou améliorés de végétation, de composantes biologiques, terrestres et hydriques connexes et de leurs processus écologiques naturels, ou d’une combinaison de ces éléments, pour atteindre les résultats visés en matière d’infrastructure, tels que la protection contre les dangers côtiers, la lutte contre les inondations riveraines, la gestion locale des eaux pluviales et l’atténuation des effets de la chaleur extrême. Les actifs naturels qui produisent des résultats infrastructurels sont parfois désignés sous le nom d'infrastructure naturelle (Groupe CSA, 2023).</t>
  </si>
  <si>
    <t>Dans le contexte de la gestion des eaux pluviales et de la prévention des inondations, les infrastructures grises font référence à des mesures et systèmes conçus et construits, tels que les tuyaux (égouts), les pompes et les stations de pompage, les bassins de rétention, les tunnels, les ponceaux, les fossés, et les étangs de rétention construits (Groupe CSA, 2019).</t>
  </si>
  <si>
    <t>Un excès de débit dans un cours d'eau, de telle sorte que les terres situées à l'extérieur des berges normales sont submergées ou inondées, ce qui peut être causé par des précipitations extrêmes, la fonte des neiges, ou des conditions physiques (comme les embâcles de glace et les passages sous-dimensionnés de cours d'eau) associées à un cours d'eau (Groupe CSA, 2019).</t>
  </si>
  <si>
    <t>Les actions durables entreprises pour réduire ou éliminer le risque à long terme des dangers liés aux inondations et de leurs effets pour les personnes et les biens. Les mesures d'atténuation des inondaitons distinguent les actions ayant un impact à long terme de celles qui sont davantage associées à la préparation, à la réponse immédiate et à la récupération à court terme après des événements spécifiques (Groupe CSA, 2019).</t>
  </si>
  <si>
    <t>Une zone adjacente à un lac, une rivière ou une côte, qui peut être temporairement inondée ou recouverte d'eau de surface périodiquement (adapté de Groupe CSA, 2019).</t>
  </si>
  <si>
    <t>Une combinaison de la probabilité d'occurrence d'un événement d'inondation (fréquence des inondations) et des conséquences socio-économiques de cet événement lorsqu'il se produit (par le biais de l'exposition au danger d'inondation) (Groupe CSA, 2019).</t>
  </si>
  <si>
    <t>Les surfaces qui empêchent l'absorption de l'eau dans le sol (par exemple, les surfaces pavées telles que les routes et les parkings, ainsi que les bâtiments, les allées et les aménagements paysagers durs) (Groupe CSA, 2019).</t>
  </si>
  <si>
    <t>CSA S900.1:F18 Adaptation aux changements climatiques pour les stations de traitement des eaux usées (Groupe CSA, 2018)</t>
  </si>
  <si>
    <t>CSA W210:F21 Établissement de priorités pour les risques d’inondation dans les communautés existantes, Norme nationale du Canada (Groupe CSA, 2021a)</t>
  </si>
  <si>
    <t>Groupe CSA. 2019a. "CSA W204:F19 Conception résiliente aux inondations pour les nouveaux secteurs de développement résidentiel." Norme nationale du Canada.</t>
  </si>
  <si>
    <t xml:space="preserve">Groupe CSA. 2019b. "CSA PLUS 4013:F19. Guide technique: Élaboration, interprétation et utilisation de l’information relative à l’intensité, à la durée et à la fréquence (IDF) des chutes de pluie : guide à l’intention des spécialistes canadiens en matière de ressources en eau." Guide technique. </t>
  </si>
  <si>
    <t>Fédération Canadienne des municipalités. 2022. "Outil : Échelle de maturité pour l’adaptation."</t>
  </si>
  <si>
    <t>Evans, C. et Feltmate, B. 2019. "Protégez les maisons contre la menace croissante d’inondations au Canada." Centre Intact d'adaptation au climat, Université de  Waterloo.</t>
  </si>
  <si>
    <t>Groupe CSA. 2018a. "CSA Z800-F18 Lignes directrices sur la protection des sous-sols contre les inondations et la réduction des risques." Norme nationale du Canada.</t>
  </si>
  <si>
    <t>Groupe CSA. 2018b. "CSA S900.1:F18 Adaptation aux changements climatiques pour les stations de traitement des eaux usées." Norme nationale du Canada.</t>
  </si>
  <si>
    <t>Des mesures conçues pour réduire le risque d'entrée des eaux dans les habitations (Groupe CSA, 2018).</t>
  </si>
  <si>
    <t>Zones inondables réglementées</t>
  </si>
  <si>
    <t>Question C2 – Proximité aux zones inondables fluviales</t>
  </si>
  <si>
    <t>Les actifs municipaux construits sont situés à l'extérieur des zones inondables fluviales récemment cartographiées (dans les 5 dernières années), en prenant en compte les projections du changement climatique (voir Section II, Mesure A1).</t>
  </si>
  <si>
    <t>&lt; Section I - C2</t>
  </si>
  <si>
    <t>&lt; Retour à Section I, D1</t>
  </si>
  <si>
    <t>Des bâtiments ET/OU des infrastructures publiques essentielles sont situés à l'extérieur des zones inondables fluviales (cartographiées ou estimées), mais d'autres actifs municipaux construits se trouvent à l'intérieur de ces zones.</t>
  </si>
  <si>
    <t>La zone (ou une partie de la zone) est affectée par un littoral ET des inondations côtières d'infrastructures construites ont déjà été signalées/sont un problème connu.</t>
  </si>
  <si>
    <t>Aucune partie de la zone n'est affectée par un littoral ET des inondations côtières d'infrastructures construites n'ont pas été signalées / ne sont pas un problème connu à ce jour.</t>
  </si>
  <si>
    <t>Question D2 – Proximité aux zones inondables côtières</t>
  </si>
  <si>
    <t>Un événement potentiellement dommageable d'inondation (ou plusieurs événements) susceptible de causer des dommages aux bâtiments et aux infrastructures dans les régions côtières / littorales, ainsi que des pertes de vies, des blessures, des dommages matériels, des perturbations sociales et économiques, ou une dégradation environnementale (adapté de Murphy et al., 2020).</t>
  </si>
  <si>
    <t>D: Inondations côtières / littorales</t>
  </si>
  <si>
    <t>Inondations côtières / littorales (incluant les Grands Lacs et les portions maritimes du fleuve Saint-Laurent)</t>
  </si>
  <si>
    <t>D : Inondations côtières / littorales</t>
  </si>
  <si>
    <t>C : Inondations fluviales</t>
  </si>
  <si>
    <t>Mesure B1 : Cartographie des zones inondables liés aux pluies intenses</t>
  </si>
  <si>
    <t>Cartes des risques d'inondation liés aux pluies intenses</t>
  </si>
  <si>
    <t>Zones à haut risque dans les plaines inondables fluviales</t>
  </si>
  <si>
    <t>Réglementation des plaines inondables fluviales</t>
  </si>
  <si>
    <t>Question D3 – Bâtiments à risque d'inondation côtière</t>
  </si>
  <si>
    <t>Question D4 – Bâtiments à haut risque d'inondation côtière</t>
  </si>
  <si>
    <t>Inondations cotières</t>
  </si>
  <si>
    <t>Des bâtiments ET/OU des infrastructures publiques essentielles sont situés à l'intérieur des zones inondables côtières (cartographiées ou estimées) ET/OU ont déjà été affectés par des inondations côtières/lacustres.</t>
  </si>
  <si>
    <t>Des bâtiments ET/OU des infrastructures publiques essentielles se trouvent à l'extérieur des zones inondables côtières (cartographiées ou estimées), mais d'autres actifs municipaux construits se situent à l'intérieur de ces zones.</t>
  </si>
  <si>
    <t>Les actifs municipaux construits se trouvent à l'extérieur des zones inondables côtières récemment cartographiées (dans les 5 dernières années) en prenant en compte les projections du changement climatique (voir Section II, Mesure A1).</t>
  </si>
  <si>
    <t>Quel pourcentage de bâtiments estimez-vous être à risque d'inondation côtière (par exemple, dans une plaine inondable de type crue centennale, en tenant compte des projections du changement climatique)?</t>
  </si>
  <si>
    <t>Quel pourcentage de bâtiments estimez-vous être à haut risque d'inondation côtière (par exemple, dans une plaine inondable actuelle de crues à récurrence vingt ans)?</t>
  </si>
  <si>
    <t>Réglementation des plaines inondables côtières</t>
  </si>
  <si>
    <t>Gestion des inondations côtières</t>
  </si>
  <si>
    <t>Zones à haut risque dans les plaines inondables côtières</t>
  </si>
  <si>
    <t>Cartes des risques d'inondation côtières</t>
  </si>
  <si>
    <t>Gestion stratégique du zone côtière</t>
  </si>
  <si>
    <t>Proximité aux zones de plaine inondable côtière</t>
  </si>
  <si>
    <t>Bâtiments à risque d'inondation côtière</t>
  </si>
  <si>
    <t>Bâtiments à haut risque d'inondation côtière</t>
  </si>
  <si>
    <t xml:space="preserve">La municipalité est activement engagée dans la gestion stratégique du littoral pour gérer le risque d'inondation dans sa juridiction. </t>
  </si>
  <si>
    <t>Planification de la gestion des actifs</t>
  </si>
  <si>
    <t>Capacité municipal - Mandat</t>
  </si>
  <si>
    <t>Capacité municipal - Connaissances</t>
  </si>
  <si>
    <t>Questions divisés</t>
  </si>
  <si>
    <t>L'intersection du terrain avec la surface de l'eau. (NOAA, s.d.). Dans cette diagnotique, les zones littorales incluent les trois côtes du Canada, les Grands Lacs et les portions de marée du fleuve Saint-Laurent.</t>
  </si>
  <si>
    <t>&lt; Retour à Section I, C1</t>
  </si>
  <si>
    <t>Mesure C1 : Gestion par bassin versant</t>
  </si>
  <si>
    <t>Bassin versant</t>
  </si>
  <si>
    <t>&lt; Retour à Section II, C1</t>
  </si>
  <si>
    <t>&lt; Retour à Section II, B1</t>
  </si>
  <si>
    <t>&lt; Retour à Section II, C2</t>
  </si>
  <si>
    <t>&lt; Retour à Section I, B5</t>
  </si>
  <si>
    <t>&lt; Retour à Section III, B1</t>
  </si>
  <si>
    <t>Infrastructures naturelles ou vertes</t>
  </si>
  <si>
    <t>Inscrire la nature au bilan: la valeur financière des actifs naturels à l’ère des changements climatiques (Eyquem, et al. 2022).</t>
  </si>
  <si>
    <t>Inondations dues aux pluies intenses / refoulement des égouts, inondations fluviales et côtières</t>
  </si>
  <si>
    <t>Section III</t>
  </si>
  <si>
    <t>Section II</t>
  </si>
  <si>
    <t>Les populations vulnérables sont connues et concentrées dans des zones qui sont inondées à répétition OU il y a une compréhension limitée de la vulnérabilité sociale dans la région.</t>
  </si>
  <si>
    <t>Une zone inondable réglementée est une étendue de terre susceptible d’être inondée et délimitée par cartographie ou, en bordure du fleuve Saint-Laurent, par cotes de crue (Government of Canada, 2022). Ces zones sont règlementées par des gouvernements provinciaux / locaux.</t>
  </si>
  <si>
    <t>Ressources naturelles Canada. 2023. "Cartographie des inondations."</t>
  </si>
  <si>
    <t>https://ressources-naturelles.canada.ca/science-et-donnees/science-et-recherche/dangers-naturels/cartographie-des-inondations/24228</t>
  </si>
  <si>
    <t>Cartographie des inondations (Ressources naturelles Canada, 2023)</t>
  </si>
  <si>
    <t xml:space="preserve">Question D1 – Littoral </t>
  </si>
  <si>
    <t>(Dans ce Diagnostiques les zones littoraux incluent les trois côtes du Canada, les Grands Lacs et les portions maritimes du fleuve Saint-Laurent. Les inondations sont classifiées comme des inondations côtières)</t>
  </si>
  <si>
    <t>1. Alimentation électrique</t>
  </si>
  <si>
    <t>Mesure D2: Cartographie des zones inondables côtières</t>
  </si>
  <si>
    <t>&lt; Retour à Section II, D2</t>
  </si>
  <si>
    <t>&lt; Section III - C2</t>
  </si>
  <si>
    <t xml:space="preserve">Mesure D2 : Gestion des inondations côtières </t>
  </si>
  <si>
    <t xml:space="preserve">Mesure D1 : Réglementation des plaines inondables côtières </t>
  </si>
  <si>
    <t>&lt; Retour à Section III, B3</t>
  </si>
  <si>
    <t>&lt; Retour à Section III, A2</t>
  </si>
  <si>
    <t>&lt; Retour à Section III, A3</t>
  </si>
  <si>
    <t>&lt; Retour à Section II, A3</t>
  </si>
  <si>
    <t>&lt; Retour à Section III, A8</t>
  </si>
  <si>
    <t>&lt; Retour à Section I, B2</t>
  </si>
  <si>
    <t>&lt; Retour à Section II, A1</t>
  </si>
  <si>
    <t>Un plan détaillé qui décrit comment les actifs seront gérés dans une ou plusieurs zones de service. Un plan de gestion des actifs identifie comment les actifs seront entretenus et renouvelés, ainsi que les coûts, le niveau de service et les considérations de risque dans chaque zone de service (FCM, 2018).</t>
  </si>
  <si>
    <t>Période d’aménagement</t>
  </si>
  <si>
    <t>Question A2 – Période d’aménagement</t>
  </si>
  <si>
    <t xml:space="preserve">“Actifs améliorés” se situent à mi-chemin entre les actifs naturels et les infrastructures vertes construites, offrant des résultats comparables ou complémentaires. </t>
  </si>
  <si>
    <t>Le résultat d'un événement de tempête ou de pluie sur un système ou une surface, généralement représenté sous forme de profondeur de l'écoulement ou de niveau de l'eau, ainsi que de la vitesse sur une étendue géographique (Groupe CSA, 2021a).</t>
  </si>
  <si>
    <t xml:space="preserve">Infrastructures essentielles </t>
  </si>
  <si>
    <t>Politiques</t>
  </si>
  <si>
    <t>Résolution du conseil municipal</t>
  </si>
  <si>
    <t>Depuis 1941, le Code national du bâtiment du Canada (CNB) énonce des exigences techniques pour la conception et la construction de nouveaux bâtiments, auxquelles les provinces et les territoires se conforment pour définir les codes du bâtiment dans leurs juridictions. Bien que le CNB mette à jour les normes environ tous les cinq ans, et que les provinces et les territoires aient historiquement appliqué différentes réglementations de gestion des plaines inondables, quatre périodes générales peuvent être considérées comme indicateurs du type de gestion des eaux pluviales installée dans votre municipalité :</t>
  </si>
  <si>
    <t>Les inondations résidentielles sont un facteur clé de l'augmentation des coûts financiers et sociaux des inondations. La communication efficace et continue d'informations sur la sensibilisation aux inondations auprès des résidents est un élément essentiel de toute initiative visant à réduire les pertes à long terme dues aux inondations. Il est important que le grand public ait un accès rapide et facile à des cartes conviviales de risques d'inondation et à d'autres informations, y comprisdes recommendations pour réduire les risques d'inondation. Des outils conviviaux sont déjà disponibles, notamment les infographies du Centre Intact à l'intention des résidents, ainsi que le guide à l'intention du secteur privé "Faire face aux inondations : orientations pour renforcer la résilience des immeubles commerciaux au Canada." (Moudrak et Feltmate, 2019b).</t>
  </si>
  <si>
    <t>Les tuyaux et les réseaux d'égouts sont exposés aux risques de captage et de l'infiltration (C/I). L'C/I réduit la durée de vie des conduites d'égouts, augmente les coûts de traitement des eaux usées et occupe une capacité dans le réseau d'égouts sanitaires, augmentant ainsi le risque d'inondations de sous-sol. Il est recommandé aux municipalités de surveiller l'C/I, d'allouer des fonds à la réhabilitation des conduites là où l'C/I le plus sévère se produit, et de s'assurer que tout nouveau conduit est installé correctement pour prévenir les futurs C/I et les coûts associés.</t>
  </si>
  <si>
    <t>La municipalité, ou les organisations en amont, ont mis en œuvre des mesures appropriées de gestion des inondations incluant des solutions d'infrastructures grises et naturelles, leur entretien, ainsi que des solutions non structurelles, afin de réduire le risque d'inondations fluviales dans les bâtiments et infrastructures essentielles, et réduire la menace pour la sécurité publique.</t>
  </si>
  <si>
    <t xml:space="preserve">La municipalité dispose d'une évaluation des risques d'inondations par refoulement des égouts à jour (réalisées ou révisées au cours des 5 dernières années), tenant compte des impacts du changement climatique, ET la cartographie des risques d'inondation ont été rendues publiques </t>
  </si>
  <si>
    <t>Question A3 – Populations vulnérables</t>
  </si>
  <si>
    <t>Des bâtiments ET/OU des infrastructures publiques essentielles sont situés dans des zones inondables fluviales (cartographiées ou estimées) ET/OU ont déjà été affectés par des inondations fluviales.</t>
  </si>
  <si>
    <t>Quel pourcentage de bâtiments estimez-vous être à haut risque d'inondation fluviale (par exemple, dans une plaine inondable actuelle de crues à récurrence vingt ans) ?</t>
  </si>
  <si>
    <t>Évaluation à jour des risques 
d'inondation fluviale incluant le changement climatique</t>
  </si>
  <si>
    <t>Le plan comprend des 
investissements visant à 
maintenir les niveaux de services</t>
  </si>
  <si>
    <t>le plan de gestion des actifs inclus 
le rôle des actifs naturels dans la gestion des risques d'inondation</t>
  </si>
  <si>
    <t>Le plan comprend des 
investissements dans les actifs naturels dasn la gestion des futurs risques d'inondation</t>
  </si>
  <si>
    <t>Vous pouvez utiliser cet outil pour aider votre municipalité à comprendre, évaluer et planifier des actions visant à réduire les risques d'inondations dues aux pluies intenses, aux inondations fluviales et cotières. D'autres types d'inondations, par exemple celles associées aux embâcles de glace, aux ruptures de barrages et aux tsunamis, ne sont pas couverts par cet outil.</t>
  </si>
  <si>
    <t>MuniResilient</t>
  </si>
  <si>
    <t xml:space="preserve">Table des formules HLOOKUP pour la Section II </t>
  </si>
  <si>
    <t xml:space="preserve">Table des formules HLOOKUP pour la Section III </t>
  </si>
  <si>
    <t>Interventions d'urgences</t>
  </si>
  <si>
    <t>Alertes au public</t>
  </si>
  <si>
    <t>Lors d’une inondation, les services d’urgence jouent un rôle central, car ils sont essentiels aux opérations de secours. Par conséquent, la résilience de ces services et des installations dont ils dépendent – postes de police, casernes de pompiers, établissements de soins d’urgence, centres des services sociaux d’urgence – est capitale pour le travail d’intervention et de rétablissement. Il y a deux grandes raisons d’évaluer les vulnérabilités associées aux interventions d’urgence : prévenir les blessures et les décès chez le personnel, les bénévoles et le public, et garantir l’efficacité des services en situation d’urgence.</t>
  </si>
  <si>
    <t>Une pénurie de carburant (c’est-à-dire de dérivés du pétrole comme l’essence, le diesel, le carburéacteur et le mazout domestique, à l’exclusion du pétrole brut) peut découler d’un problème de distribution (ex. : pipeline endommagé) ou d’une perturbation majeure dans les raffineries (panne de courant importante, inondation, etc.). En situation d’urgence, le gouvernement prend parfois le contrôle des réserves de carburant pour assurer le maintien des services de première nécessité dans les collectivités et la continuité du fonctionnement des infrastructures essentielles. Il est capital que les génératrices des services essentiels continuent d’être alimentées en carburant, notamment celles des hôpitaux, des services d’urgence, des réseaux de télécommunication et des centres de transport (aéroports, stations de transport en commun). La demande de carburant peut augmenter considérablement pendant une urgence; les entreprises doivent en tenir compte dans leurs plans de continuité et prendre des mesures pour atténuer les répercussions d’une éventuelle pénurie en cas d’inondation.</t>
  </si>
  <si>
    <t>Lorsqu’une catastrophe comme une inondation survient, il est primordial que les premiers intervenants puissent continuer de communiquer entre eux, surtout s’il s’agit d’une urgence. La mise en échec d’un service ou d’une infrastructure par une panne de courant augmente considérablement les risques pour la vie et la sécurité des résidents dans les zones touchées. Sont considérés comme des services de communication d’urgence tous les systèmes permettant aux premiers intervenants d’échanger de l’information par communication écrite, vocale ou vidéo, selon les besoins de leur travail ou de leur mission. La saturation imprévue des réseaux sans fil commerciaux lors de catastrophes peut altérer la qualité des services, empêchant ainsi les gestionnaires des mesures d’urgence, les autorités locales, les résidents et les entreprises de prendre des décisions éclairées sur la façon de procéder. Les réseaux de télécommunication étant tous extrêmement dépendants de l’alimentation électrique, les pannes de courant représentent une menace directe et immédiate pour la continuité des services.</t>
  </si>
  <si>
    <t>Le maintien en état du réseau électrique est crucial pour le bon fonctionnement des systèmes d’urgence et de sécurité des populations, car presque toutes les infrastructures essentielles en sont directement dépendantes. Ainsi, une panne de courant mettrait instantanément en échec tout un éventail de systèmes indispensables. Ces relations d’interdépendance risquent d’engendrer une réaction en chaîne – un effet domino – dans de nombreux secteurs.</t>
  </si>
  <si>
    <t>Les infrastructures de communication, qu’il s’agisse de réseaux terrestres, satellites ou sans fil, sont primordiales pour la continuité des activités de toutes les entreprises, organisations de sécurité publique et administrations gouvernementales. Elles sont aussi intimement liées à d’autres systèmes essentiels, comme les services d’urgence, qui dépendent des communications pour la répartition des ressources, la coordination des interventions, l’envoi d’alertes et d’avertissements au public et la réception d’appels.</t>
  </si>
  <si>
    <t>Les systèmes alimentaires comprennent tous les processus et éléments d’infrastructures qui font partie de la chaîne d’approvisionnement en nourriture : agriculture, traitement, entreposage, transport et élimination. Les phénomènes météorologiques extrêmes comme les inondations peuvent avoir des répercussions importantes sur les infrastructures essentielles, surtout en ce qui concerne le transport, l’entreposage et le traitement des aliments, sans oublier les pénuries et les ralentissements de la distribution qui limitent parfois l’accessibilité des produits. La mise en échec d’infrastructures essentielles comme les réseaux de distribution d’eau et d’électricité, de télécommunication, de transport, etc. peut aussi restreindre l’offre. C’est pourquoi il est important d’intégrer la préparation à la planification de la continuité de l’approvisionnement, de même que les communications et les inspections alimentaires pendant et après les inondations.</t>
  </si>
  <si>
    <t xml:space="preserve">Une gestion efficace des inondations passe d’abord par une bonne évaluation des risques, surtout en ce qui a trait aux transports. Les inondations et leurs effets sur les canaux et les plaines inondables constituent une menace sérieuse pour le secteur. Les eaux de crues et les autres risques associés aux inondations peuvent gravement endommager l’infrastructure de transport (ponts et remblais routiers), influant ainsi sur la capacité des intervenants d’urgence à faire leur travail et sur celle du public à quitter les zones dangereuses en cas de précipitations extrêmes, de submersion côtière, d’inondation fluviale ou de bris d’un barrage ou d’une autre structure de protection contre les inondations. </t>
  </si>
  <si>
    <t>L’inondation des routes et surtout des infrastructures basses (ex. : tunnels) est hautement problématique pour les premiers intervenants et les services d’urgence, particulièrement lorsqu’une interruption des télécommunications limite ou empêche les échanges d’information sur l’accessibilité des itinéraires d’urgence.</t>
  </si>
  <si>
    <t xml:space="preserve">Les Canadiens dépendent des aqueducs et des égouts municipaux pour leurs activités quotidiennes. Il s’agit d’infrastructures indispensables dont la mise en échec potentielle doit être prise en compte dans la préparation aux urgences. Les précipitations extrêmes représentent un risque important pour les systèmes d’aqueduc et d’égout, pouvant engendrer des pannes de courant, des dommages matériels graves et des conditions de travail dangereuses pour le personnel des installations. Qui plus est, avec les phénomènes météorologiques extrêmes de plus en plus fréquents et violents et l’élévation du niveau de la mer, ce risque n’est pas près de disparaître. </t>
  </si>
  <si>
    <t>Les infrastructures hydrauliques ont de nombreuses relations de dépendance et d’interdépendance avec les autres infrastructures essentielles. Par exemple, les usines de traitement de l’eau potable ne peuvent fonctionner sans électricité ou produits chimiques, et les systèmes de traitement des eaux usées dépendent des réseaux de télécommunication et de distribution de gaz, d’eau et d’électricité, ainsi que des fournisseurs de produits chimiques et d’équipement. Ainsi, les perturbations des réseaux hydrauliques ou des infrastructures interdépendantes entraînent des répercussions complexes pouvant amplifier les risques pour la vie, la santé et le bien-être. C’est pourquoi il est si crucial d’analyser les relations entre le secteur hydraulique et les autres infrastructures essentielles.</t>
  </si>
  <si>
    <t>Répondre aux questions du Diagnostic</t>
  </si>
  <si>
    <t>Progresser dans cet outil Diagnostic</t>
  </si>
  <si>
    <t>Le Diagnostic est composé de dix feuilles étiquetées et organisées comme suit :</t>
  </si>
  <si>
    <t>Il est également recommandé de réaliser régulièrement ce Diagnostic, par exemple une fois par an, afin de documenter les progrès dans la préparation et la réduction des risques liés aux inondations et d'allouer des ressources pour des actions futures. Il convient de noter qu'un faible score d'exposition aux inondations ou un score élevé de préparation aux inondations n'indique pas que les risques d'inondation ont été éliminés - la gestion des risques liés aux inondations est une activité continue qui nécessite une action municipale continue.</t>
  </si>
  <si>
    <t>Le Diagnostic peut être utilisé pour évaluer le niveau d'exposition au risque d'inondation municipal dans l'ensemble d'une municipalité ou dans des zones spécifiques de celle-ci. Il est recommandé de définir la zone d'intérêt avant de commencer l'évaluation. Il peut être souhaitable de réaliser plusieurs évaluations pour différentes zones des grandes municipalités.</t>
  </si>
  <si>
    <t>Ce Diagnostic est conçu pour toutes les municipalités comme un outil accessible et utile permettant d'évaluer les risques d'inondations sur la base de repères qualitatifs et de l'application des meilleures pratiques. Il ne remplace pas l'évaluation détaillée et quantitative du risque inondation, incluant la cartographie des inondations.</t>
  </si>
  <si>
    <t>Les municipalités canadiennes sont confrontées à des risques d'inondation croissants dans le contexte de changement climatique. Comprendre et réduire ces risques est une question urgente qui nécessite une action éclairée. Ce diagnostic a été développé pour aider les municipalités, comme la vôtre, à se préparer aux inondations due aux fortes pluies, aux inondations fluviales et cotières. Il est conçu pour que les petites et moyennes municipalités, disposant parfois de moins de ressources, puissent s’y retrouver.</t>
  </si>
  <si>
    <t>Tout au long de ce Diagnostic, des questions seront posées sur les risques d'inondation dans votre municipalité. Au fur et à mesure que vous progressez dans les sections, vos réponses seront analysées afin de fournir un profil de votre niveau d’exposition et de préparation aux inondations, et identifier des actions futures. Des ressources clés vous sont présentées pour appuyer votre municipalité à mieux comprendre et à réduire les risques d'inondation.</t>
  </si>
  <si>
    <t>Avant de commencer, veuillez lire cette section "Commencez ici", pour comprendre comment utiliser le Diagnostic.</t>
  </si>
  <si>
    <t>Dix raisons de compléter le Diagnostic du risque d’inondation municipal</t>
  </si>
  <si>
    <t>Comment utiliser ce Diagnostic</t>
  </si>
  <si>
    <t>Mesure C1 : Règlementation des plaines inondables des cours d'eau</t>
  </si>
  <si>
    <t>Soutien</t>
  </si>
  <si>
    <t xml:space="preserve">Comme tout ce qui a trait à la gestion des urgences au Canada, les alertes au public sont la responsabilité commune des autorités fédérales, provinciales, territoriales et municipales ainsi que de partenaires privés. Avec la variabilité croissante du climat, il est de plus en plus difficile pour le personnel d’intervention d’anticiper les phénomènes météorologiques extrêmes. Il semble en outre que les catastrophes surviennent de plus en plus souvent sans avertissement, ou avec une intensité soudaine et inattendue. C’est pourquoi il est si important d’avoir un système d’alerte au public fiable et sécuritaire : pour limiter les décès et les dommages matériels, les organisations et les résidents des zones vulnérables doivent être prévenus à l’avance. Les méthodes actuelles d’évaluation de la vulnérabilité sociale aux inondations et aux autres urgences se basent sur une mesure de la privation sociale (pour en savoir plus sur la privation sociale au Canada, voir: "Une chance pour tous : la première Stratégie canadienne de réduction de la pauvreté," Emploi et Développement social Canada, 2022) </t>
  </si>
  <si>
    <t>Continuité des communications d'urgence</t>
  </si>
  <si>
    <t>Pour obtenir de l'aide ou des informations supplémentaires, veuillez contacter le Centre Intact d'adaptation au climat à l'adresse suivante : Intact.Centre@uwaterloo.ca.</t>
  </si>
  <si>
    <t>Retour au début</t>
  </si>
  <si>
    <t xml:space="preserve"> Inondations fluviales et côtières</t>
  </si>
  <si>
    <t>Tableau Lookup des menus déroulants</t>
  </si>
  <si>
    <t>Bienvenue dans le Diagnostic du risque d'inondation municipal!</t>
  </si>
  <si>
    <t>N'oubliez pas que ce Diagnostic est destiné à un usage interne. Aucune donnée n'est collectée ni partagée par un tiers, et aucune partie n'a accès à vos réponses.</t>
  </si>
  <si>
    <t>Retour à Section I</t>
  </si>
  <si>
    <t>Retour en haut de page</t>
  </si>
  <si>
    <t>Retour à Section II</t>
  </si>
  <si>
    <t>Retour à Section III</t>
  </si>
  <si>
    <t>Retour au Tableau de bord</t>
  </si>
  <si>
    <t>Retour aux Diagrammes radars</t>
  </si>
  <si>
    <t>Retour à l'Aperçu</t>
  </si>
  <si>
    <t>Pour évaluer le niveau de préparation des politiques en matière d'adaptation aux changements climatiques et résilience face aux inondations, une liste provisoire de documents et d'informations de soutien peut comprendre :</t>
  </si>
  <si>
    <t>Pour évaluer le niveau de préparation en matière de capacité technique et de gestion des risques pour l'adaptation aux changements climatiques, et résilience face aux inondations, une liste provisoire de documents et d'informations de soutien peut comprendre :</t>
  </si>
  <si>
    <t>Pour évaluer le niveau de préparation des ressources humaines et de la gouvernance en matière d'adaptation aux changements climatiques, et résilience face aux inondations, une liste provisoire de documents et d'informations de soutien peut comprendre :</t>
  </si>
  <si>
    <t>Retour aux Calculs et formules</t>
  </si>
  <si>
    <t>Retour au Glossaire</t>
  </si>
  <si>
    <t>Fin du Diagnostic du risque d'inondation municipal!</t>
  </si>
  <si>
    <t>Retour à l'Information complémentaire</t>
  </si>
  <si>
    <t>Le site Web à ce lien explique comment déverrouiller une feuille de calcul:</t>
  </si>
  <si>
    <t>Comment déverrouiller une feuille</t>
  </si>
  <si>
    <t>Voici le mot de passe pour déverrouiller les onglets des résultats:</t>
  </si>
  <si>
    <t>Vous pouvez toujours télécharger un nouveau Diagnostic et recommencer en allant à ce lien:</t>
  </si>
  <si>
    <t>Télécharger le Diagnostic</t>
  </si>
  <si>
    <r>
      <rPr>
        <b/>
        <sz val="11"/>
        <rFont val="Aptos"/>
        <family val="2"/>
      </rPr>
      <t>Utilisez cet onglet pour fournir un contexte ou une justification supplémentaire pour chaque réponse.</t>
    </r>
    <r>
      <rPr>
        <sz val="11"/>
        <rFont val="Aptos"/>
        <family val="2"/>
      </rPr>
      <t xml:space="preserve"> Documenter votre raisonnement contribuera à assurer la transparence et à améliorer l’utilité de l’outil pour référence future.</t>
    </r>
  </si>
  <si>
    <t>Annotations</t>
  </si>
  <si>
    <t>Section I</t>
  </si>
  <si>
    <t>&lt; Retour à  Section III</t>
  </si>
  <si>
    <t xml:space="preserve">Pour toutes les municipalités, il est fortement recommandé de remplir le bilan en équipe. Cette équipe devrait comprendre un groupe intersectoriel de membres du personnel municipal, notamment des services de l’urbanisme, de l’infrastructure et des travaux publics, de la gestion des urgences, des finances et de la gestion des actifs. Il est également conseillé d’inclure des représentants des services d’eau et d’eaux usées, des organismes de gestion des bassins versants et d’autres partenaires externes pouvant apporter des connaissances techniques ou locales sur les risques d’inondation. L’utilité des résultats dépendra de l’exactitude et de l’exhaustivité des réponses fournies.
Pour toutes les municipalités, il est fortement recommandé de remplir le bilan en équipe. Cette équipe devrait comprendre un groupe intersectoriel de membres du personnel municipal, notamment des services de l’urbanisme, de l’infrastructure et des travaux publics, de la gestion des urgences, des finances et de la gestion des actifs. Il est également conseillé d’inclure des représentants des services d’eau et d’eaux usées, des organismes de gestion des bassins versants et d’autres partenaires externes pouvant apporter des connaissances techniques ou locales sur les risques d’inondation. L’utilité des résultats dépendra de l’exactitude et de l’exhaustivité des réponses fournies.
Pour toutes les municipalités, il est fortement recommandé de remplir le bilan en équipe. Cette équipe devrait comprendre un groupe intersectoriel de membres du personnel municipal, notamment des services de l’urbanisme, de l’infrastructure et des travaux publics, de la gestion des urgences, des finances et de la gestion des actifs. Il est également conseillé d’inclure des représentants des services d’eau et d’eaux usées, des organismes de gestion des bassins versants et d’autres partenaires externes pouvant apporter des connaissances techniques ou locales sur les risques d’inondation. L’utilité des résultats dépendra de l’exactitude et de l’exhaustivité des réponses fournies.
</t>
  </si>
  <si>
    <r>
      <t xml:space="preserve">Cliquez ici pour télécharger le rapport: 
</t>
    </r>
    <r>
      <rPr>
        <b/>
        <sz val="11"/>
        <rFont val="Aptos"/>
        <family val="2"/>
      </rPr>
      <t>"Un Diagnostic du risque d’inondation pour les municipalités canadiennes: Faire face ensemble aux inondations ".</t>
    </r>
  </si>
  <si>
    <r>
      <rPr>
        <b/>
        <sz val="11"/>
        <rFont val="Aptos"/>
        <family val="2"/>
      </rPr>
      <t>Comprendre</t>
    </r>
    <r>
      <rPr>
        <sz val="11"/>
        <rFont val="Aptos"/>
        <family val="2"/>
      </rPr>
      <t xml:space="preserve"> l'exposition aux inondations, même là où aucune carte des inondations n’est disponible.</t>
    </r>
  </si>
  <si>
    <r>
      <rPr>
        <b/>
        <sz val="11"/>
        <rFont val="Aptos"/>
        <family val="2"/>
      </rPr>
      <t>Comparer</t>
    </r>
    <r>
      <rPr>
        <sz val="11"/>
        <rFont val="Aptos"/>
        <family val="2"/>
      </rPr>
      <t xml:space="preserve"> et consigner la préparation actuelle aux inondations, d’après les directives et les normes canadiennes.</t>
    </r>
  </si>
  <si>
    <r>
      <rPr>
        <b/>
        <sz val="11"/>
        <rFont val="Aptos"/>
        <family val="2"/>
      </rPr>
      <t>Consigner</t>
    </r>
    <r>
      <rPr>
        <sz val="11"/>
        <rFont val="Aptos"/>
        <family val="2"/>
      </rPr>
      <t xml:space="preserve"> les progrès en matière de réduction des risques d’inondation de la municipalité au fil du temps.</t>
    </r>
  </si>
  <si>
    <r>
      <rPr>
        <b/>
        <sz val="11"/>
        <rFont val="Aptos"/>
        <family val="2"/>
      </rPr>
      <t>Accéder</t>
    </r>
    <r>
      <rPr>
        <sz val="11"/>
        <rFont val="Aptos"/>
        <family val="2"/>
      </rPr>
      <t xml:space="preserve"> à une bibliothèque de ressources clés sur la préparation et les risques d’inondation, telles que les Normes nationales du Canada.</t>
    </r>
  </si>
  <si>
    <r>
      <rPr>
        <b/>
        <sz val="11"/>
        <rFont val="Aptos"/>
        <family val="2"/>
      </rPr>
      <t>Démontrez</t>
    </r>
    <r>
      <rPr>
        <sz val="11"/>
        <rFont val="Aptos"/>
        <family val="2"/>
      </rPr>
      <t xml:space="preserve"> la préparation aux inondations municipales aux parties intéressées.</t>
    </r>
  </si>
  <si>
    <r>
      <rPr>
        <b/>
        <sz val="11"/>
        <rFont val="Aptos"/>
        <family val="2"/>
      </rPr>
      <t xml:space="preserve">Prioriser et planifier </t>
    </r>
    <r>
      <rPr>
        <sz val="11"/>
        <rFont val="Aptos"/>
        <family val="2"/>
      </rPr>
      <t>les mesures à prendre selon le type et l’ampleur des inondations.</t>
    </r>
  </si>
  <si>
    <r>
      <rPr>
        <b/>
        <sz val="11"/>
        <rFont val="Aptos"/>
        <family val="2"/>
      </rPr>
      <t>Guider</t>
    </r>
    <r>
      <rPr>
        <sz val="11"/>
        <rFont val="Aptos"/>
        <family val="2"/>
      </rPr>
      <t xml:space="preserve"> la planification des investissements et des demandes de financement à venir.</t>
    </r>
  </si>
  <si>
    <r>
      <rPr>
        <b/>
        <sz val="11"/>
        <rFont val="Aptos"/>
        <family val="2"/>
      </rPr>
      <t>Se préparer</t>
    </r>
    <r>
      <rPr>
        <sz val="11"/>
        <rFont val="Aptos"/>
        <family val="2"/>
      </rPr>
      <t xml:space="preserve"> à répondre aux questions probables des assureurs municipaux lors de l’élaboration de polices d’assurance.</t>
    </r>
  </si>
  <si>
    <r>
      <rPr>
        <b/>
        <sz val="11"/>
        <rFont val="Aptos"/>
        <family val="2"/>
      </rPr>
      <t>Contribuer</t>
    </r>
    <r>
      <rPr>
        <sz val="11"/>
        <rFont val="Aptos"/>
        <family val="2"/>
      </rPr>
      <t xml:space="preserve"> aux objectifs et aux cibles de la Stratégie nationale d'adaptation du Canada.</t>
    </r>
  </si>
  <si>
    <r>
      <rPr>
        <b/>
        <sz val="11"/>
        <rFont val="Aptos"/>
        <family val="2"/>
      </rPr>
      <t>Appuyer</t>
    </r>
    <r>
      <rPr>
        <sz val="11"/>
        <rFont val="Aptos"/>
        <family val="2"/>
      </rPr>
      <t xml:space="preserve"> le personnel municipal et la prestation de services.</t>
    </r>
  </si>
  <si>
    <r>
      <t>Section I: Exposition aux inondations – Identification des risques potentiels :</t>
    </r>
    <r>
      <rPr>
        <sz val="11"/>
        <rFont val="Aptos"/>
        <family val="2"/>
      </rPr>
      <t xml:space="preserve"> fournit une évaluation de base de l'exposition potentielle des municipalités aux risques liés aux inondations à l'aide d'indicateurs qualitatifs.</t>
    </r>
  </si>
  <si>
    <r>
      <rPr>
        <b/>
        <sz val="11"/>
        <rFont val="Aptos"/>
        <family val="2"/>
      </rPr>
      <t>Section II: Préparation aux inondations - Analyse des risques:</t>
    </r>
    <r>
      <rPr>
        <sz val="11"/>
        <rFont val="Aptos"/>
        <family val="2"/>
      </rPr>
      <t xml:space="preserve"> évalue le niveau de compréhension des risques liés aux inondations dus à de fortes précipitations, aux crues de rivières et aux inondations côtières au sein de la municipalité, car cela constitue la base d'une action efficace.</t>
    </r>
  </si>
  <si>
    <r>
      <t xml:space="preserve">Section III: Préparation aux inondations - Réduire les risques: </t>
    </r>
    <r>
      <rPr>
        <sz val="11"/>
        <rFont val="Aptos"/>
        <family val="2"/>
      </rPr>
      <t>évalue le degré de mise en œuvre de mesures visant à réduire les risques liés aux inondations.</t>
    </r>
  </si>
  <si>
    <r>
      <rPr>
        <b/>
        <sz val="11"/>
        <rFont val="Aptos"/>
        <family val="2"/>
      </rPr>
      <t xml:space="preserve">Tableau de bord: </t>
    </r>
    <r>
      <rPr>
        <sz val="11"/>
        <rFont val="Aptos"/>
        <family val="2"/>
      </rPr>
      <t>présente un résumé visuel des réponses à toutes les questions incluant les moyennes des sous-sections.</t>
    </r>
  </si>
  <si>
    <r>
      <rPr>
        <b/>
        <sz val="11"/>
        <rFont val="Aptos"/>
        <family val="2"/>
      </rPr>
      <t xml:space="preserve">Diagrammes radars:  </t>
    </r>
    <r>
      <rPr>
        <sz val="11"/>
        <rFont val="Aptos"/>
        <family val="2"/>
      </rPr>
      <t>présente de vos résultats pour chaque niveau de l'évaluation.</t>
    </r>
  </si>
  <si>
    <r>
      <t xml:space="preserve">Aperçu: </t>
    </r>
    <r>
      <rPr>
        <sz val="11"/>
        <rFont val="Aptos"/>
        <family val="2"/>
      </rPr>
      <t>propose une analyse des résultats dans l'ensemble et par types d'inondations.</t>
    </r>
  </si>
  <si>
    <r>
      <t xml:space="preserve">Calculs et formules: </t>
    </r>
    <r>
      <rPr>
        <sz val="11"/>
        <rFont val="Aptos"/>
        <family val="2"/>
      </rPr>
      <t>offre un aperçu de la manière dont les moyennes et les évaluations sont calculées.</t>
    </r>
  </si>
  <si>
    <r>
      <t xml:space="preserve">Information complémentaire: </t>
    </r>
    <r>
      <rPr>
        <sz val="11"/>
        <rFont val="Aptos"/>
        <family val="2"/>
      </rPr>
      <t>Étaye des conseils pratiques sur les concepts clés utilisés dans cet outil Diagnostic.</t>
    </r>
  </si>
  <si>
    <r>
      <rPr>
        <b/>
        <sz val="11"/>
        <rFont val="Aptos"/>
        <family val="2"/>
      </rPr>
      <t>Glossaire:</t>
    </r>
    <r>
      <rPr>
        <sz val="11"/>
        <rFont val="Aptos"/>
        <family val="2"/>
      </rPr>
      <t xml:space="preserve"> Définitions des termes clés.</t>
    </r>
  </si>
  <si>
    <r>
      <t xml:space="preserve">Références: </t>
    </r>
    <r>
      <rPr>
        <sz val="11"/>
        <rFont val="Aptos"/>
        <family val="2"/>
      </rPr>
      <t>liste des références clés utilisées dans ce Diagnostic.</t>
    </r>
  </si>
  <si>
    <r>
      <t>Élevé, Moyen et Faible:</t>
    </r>
    <r>
      <rPr>
        <sz val="11"/>
        <rFont val="Aptos"/>
        <family val="2"/>
      </rPr>
      <t xml:space="preserve"> à sélectionner en fonction des indications fournies dans la Section.</t>
    </r>
  </si>
  <si>
    <r>
      <rPr>
        <b/>
        <sz val="11"/>
        <rFont val="Aptos"/>
        <family val="2"/>
      </rPr>
      <t>Pour l'exposition (Section I) :</t>
    </r>
    <r>
      <rPr>
        <sz val="11"/>
        <rFont val="Aptos"/>
        <family val="2"/>
      </rPr>
      <t xml:space="preserve"> "</t>
    </r>
    <r>
      <rPr>
        <b/>
        <sz val="11"/>
        <color rgb="FFC00000"/>
        <rFont val="Aptos"/>
        <family val="2"/>
      </rPr>
      <t>Élevé</t>
    </r>
    <r>
      <rPr>
        <sz val="11"/>
        <rFont val="Aptos"/>
        <family val="2"/>
      </rPr>
      <t xml:space="preserve">" indique un facteur contribuant à un </t>
    </r>
    <r>
      <rPr>
        <b/>
        <sz val="11"/>
        <rFont val="Aptos"/>
        <family val="2"/>
      </rPr>
      <t>niveau élevé d'exposition aux risques</t>
    </r>
    <r>
      <rPr>
        <sz val="11"/>
        <rFont val="Aptos"/>
        <family val="2"/>
      </rPr>
      <t xml:space="preserve"> d'inondation, tandis que "</t>
    </r>
    <r>
      <rPr>
        <b/>
        <sz val="11"/>
        <color theme="9"/>
        <rFont val="Aptos"/>
        <family val="2"/>
      </rPr>
      <t>Faible</t>
    </r>
    <r>
      <rPr>
        <sz val="11"/>
        <rFont val="Aptos"/>
        <family val="2"/>
      </rPr>
      <t>" indique un facteur contribuant à un niveau faible d'exposition aux risques d'inondation (le résultat souhaité).</t>
    </r>
  </si>
  <si>
    <r>
      <rPr>
        <b/>
        <sz val="11"/>
        <rFont val="Aptos"/>
        <family val="2"/>
      </rPr>
      <t xml:space="preserve">Pour la préparation (Sections II et III) : </t>
    </r>
    <r>
      <rPr>
        <sz val="11"/>
        <rFont val="Aptos"/>
        <family val="2"/>
      </rPr>
      <t>"</t>
    </r>
    <r>
      <rPr>
        <b/>
        <sz val="11"/>
        <color theme="9"/>
        <rFont val="Aptos"/>
        <family val="2"/>
      </rPr>
      <t>Élevé</t>
    </r>
    <r>
      <rPr>
        <sz val="11"/>
        <rFont val="Aptos"/>
        <family val="2"/>
      </rPr>
      <t>" indique un facteur contribuant à</t>
    </r>
    <r>
      <rPr>
        <b/>
        <sz val="11"/>
        <rFont val="Aptos"/>
        <family val="2"/>
      </rPr>
      <t xml:space="preserve"> un niveau élevé de préparation</t>
    </r>
    <r>
      <rPr>
        <sz val="11"/>
        <rFont val="Aptos"/>
        <family val="2"/>
      </rPr>
      <t xml:space="preserve"> aux inondations (le résultat souhaité), tandis que "</t>
    </r>
    <r>
      <rPr>
        <b/>
        <sz val="11"/>
        <color rgb="FFC00000"/>
        <rFont val="Aptos"/>
        <family val="2"/>
      </rPr>
      <t>Faible</t>
    </r>
    <r>
      <rPr>
        <sz val="11"/>
        <rFont val="Aptos"/>
        <family val="2"/>
      </rPr>
      <t>" indique un facteur contribuant à un niveau faible de préparation aux inondations.</t>
    </r>
  </si>
  <si>
    <r>
      <rPr>
        <b/>
        <sz val="11"/>
        <color theme="1"/>
        <rFont val="Aptos"/>
        <family val="2"/>
      </rPr>
      <t xml:space="preserve">Incertain : </t>
    </r>
    <r>
      <rPr>
        <sz val="11"/>
        <color theme="1"/>
        <rFont val="Aptos"/>
        <family val="2"/>
      </rPr>
      <t xml:space="preserve">à sélectionner lorsque les informations disponibles sont insuffisantes pour choisir entre Élevé, Moyen ou Faible. Afin d'adopter une approche prudente en matière de gestion des risques, une réponse "Incertain" sera considérée </t>
    </r>
    <r>
      <rPr>
        <i/>
        <sz val="11"/>
        <color theme="1"/>
        <rFont val="Aptos"/>
        <family val="2"/>
      </rPr>
      <t>soit comme une exposition "Élevée"</t>
    </r>
    <r>
      <rPr>
        <sz val="11"/>
        <color theme="1"/>
        <rFont val="Aptos"/>
        <family val="2"/>
      </rPr>
      <t xml:space="preserve"> soit comme </t>
    </r>
    <r>
      <rPr>
        <i/>
        <sz val="11"/>
        <color theme="1"/>
        <rFont val="Aptos"/>
        <family val="2"/>
      </rPr>
      <t>une préparation "Faible"</t>
    </r>
    <r>
      <rPr>
        <sz val="11"/>
        <color theme="1"/>
        <rFont val="Aptos"/>
        <family val="2"/>
      </rPr>
      <t>.</t>
    </r>
  </si>
  <si>
    <r>
      <rPr>
        <b/>
        <sz val="11"/>
        <rFont val="Aptos"/>
        <family val="2"/>
      </rPr>
      <t xml:space="preserve">Non applicable (N/A) : </t>
    </r>
    <r>
      <rPr>
        <sz val="11"/>
        <rFont val="Aptos"/>
        <family val="2"/>
      </rPr>
      <t>à sélectionner uniquement lorsque les questions relatives aux inondations fluviales ou côtières/lacustres ne s'appliquent pas, en fonction des réponses à la Section I.</t>
    </r>
  </si>
  <si>
    <r>
      <t>Certaines questions comportent</t>
    </r>
    <r>
      <rPr>
        <b/>
        <i/>
        <sz val="11"/>
        <color theme="0" tint="-0.499984740745262"/>
        <rFont val="Aptos"/>
        <family val="2"/>
      </rPr>
      <t xml:space="preserve"> des mots surlignés en gris</t>
    </r>
    <r>
      <rPr>
        <sz val="11"/>
        <rFont val="Aptos"/>
        <family val="2"/>
      </rPr>
      <t xml:space="preserve"> correspondant aux boutons "Glossaire" ou "Information supplémentaire". Sélectionnez les liens pour afficher une brève définition du glossaire ou accéder à des informations supplémentaires qui vous aideront à répondre à la question. Sélectionnez le bouton "Retour au questionnaire" à côté des sections pertinentes pour revenir à la question à laquelle vous répondiez.</t>
    </r>
  </si>
  <si>
    <r>
      <rPr>
        <b/>
        <sz val="11"/>
        <color theme="1"/>
        <rFont val="Aptos"/>
        <family val="2"/>
      </rPr>
      <t>Affiche les réponses à chaque question et la note moyenne pour chaque sous-section</t>
    </r>
    <r>
      <rPr>
        <sz val="11"/>
        <color theme="1"/>
        <rFont val="Aptos"/>
        <family val="2"/>
      </rPr>
      <t xml:space="preserve">. Le Tableau de bord offre un aperçu détaillé de l'évaluation, vous permettant de voir en un coup d'œil comment différents aspects de l'exposition aux risques d'inondation et de la préparation aux inondations affectent actuellement votre performance globale en matière de risques d'inondation. </t>
    </r>
  </si>
  <si>
    <r>
      <rPr>
        <b/>
        <sz val="11"/>
        <rFont val="Aptos"/>
        <family val="2"/>
      </rPr>
      <t xml:space="preserve">Remarque sur les évaluations: </t>
    </r>
    <r>
      <rPr>
        <sz val="11"/>
        <rFont val="Aptos"/>
        <family val="2"/>
      </rPr>
      <t>Les moyennes sont calculées pour chaque sous-section du questionnaire, comme présenté dans la feuille "Calculs et formules", en convertissant chaque réponse en une note numérique entre 1 et 3 et en faisant la moyenne. Les réponses 'non applicables' sont exclues de la moyenne. Une note moyenne inférieure à 1,5 est classée comme "Faible". Une note moyenne entre 1,5 et 2,15 est classée comme "Moyenne". Une note supérieure à 2,15 est classée comme "Élevée" afin d'adopter une approche prudente de la gestion des risques. Lorsque les questions ont été divisées en différentes composantes, les composantes ont été pondérées de manière à ce que le résultat soit combiné en une seule réponse à la question.</t>
    </r>
  </si>
  <si>
    <r>
      <t xml:space="preserve">Fournit un diagramme radar par section et types d'aléas inondation </t>
    </r>
    <r>
      <rPr>
        <sz val="11"/>
        <rFont val="Aptos"/>
        <family val="2"/>
      </rPr>
      <t xml:space="preserve">montrant les gradations Faible, Moyen et Élevé sur une échelle de 1 à 3 pour chaque aspect évalué dans le Diagnostic (Faible = 1, Moyen = 2 et Élevé = 3). </t>
    </r>
  </si>
  <si>
    <r>
      <t xml:space="preserve">Fournit un aperçu des évaluations de l'exposition aux risques d'inondation et de la préparation aux inondations </t>
    </r>
    <r>
      <rPr>
        <sz val="11"/>
        <color theme="1"/>
        <rFont val="Aptos"/>
        <family val="2"/>
      </rPr>
      <t>pour les différents types d'aléas inondation. Une série d'anneaux, de matrices et de diagrammes en forme de pyramide sont utilisés pour illustrer et combiner les évaluations afin de former une représentation globale des risques d'inondation.</t>
    </r>
  </si>
  <si>
    <r>
      <t>Remarque sur les évaluations :</t>
    </r>
    <r>
      <rPr>
        <sz val="11"/>
        <rFont val="Aptos"/>
        <family val="2"/>
      </rPr>
      <t xml:space="preserve"> les moyennes sont calculées pour chacune des trois sections du questionnaire, comme présenté dans la feuille "Calculs et formules".</t>
    </r>
  </si>
  <si>
    <r>
      <t>Des informations supplémentaires relatives au développement du Diagnostic des risques d'inondation municipale sont fournies dans le rapport technique intitulé "</t>
    </r>
    <r>
      <rPr>
        <b/>
        <sz val="11"/>
        <rFont val="Aptos"/>
        <family val="2"/>
      </rPr>
      <t>Un Diagnostic du risque d’inondation pour les municipalités canadiennes: Faire face ensemble aux inondations</t>
    </r>
    <r>
      <rPr>
        <sz val="11"/>
        <rFont val="Aptos"/>
        <family val="2"/>
      </rPr>
      <t xml:space="preserve">". Ce rapport présente les soubassements, les méthodologies et le cheminement qui ont conduit au développement de cet outil Diagnostic, incluant les contributions apportées par les experts en la matière. </t>
    </r>
  </si>
  <si>
    <r>
      <rPr>
        <b/>
        <sz val="11"/>
        <rFont val="Aptos"/>
        <family val="2"/>
      </rPr>
      <t xml:space="preserve">Citation: </t>
    </r>
    <r>
      <rPr>
        <sz val="11"/>
        <rFont val="Aptos"/>
        <family val="2"/>
      </rPr>
      <t>Centre Intact d’adaptation au climat. (2024). Le Diagnostic du risque d’inondation municipal. Université de Waterloo.</t>
    </r>
  </si>
  <si>
    <r>
      <t xml:space="preserve">Cette section vise à fournir une évaluation de la manière dont les </t>
    </r>
    <r>
      <rPr>
        <b/>
        <i/>
        <sz val="11"/>
        <color theme="1" tint="0.499984740745262"/>
        <rFont val="Aptos"/>
        <family val="2"/>
      </rPr>
      <t>aléas inondations</t>
    </r>
    <r>
      <rPr>
        <sz val="11"/>
        <rFont val="Aptos"/>
        <family val="2"/>
      </rPr>
      <t xml:space="preserve"> peuvent exposer votre municipalité aux impacts des inondations. Seule l'</t>
    </r>
    <r>
      <rPr>
        <b/>
        <i/>
        <sz val="11"/>
        <color theme="0" tint="-0.499984740745262"/>
        <rFont val="Aptos"/>
        <family val="2"/>
      </rPr>
      <t>exposition</t>
    </r>
    <r>
      <rPr>
        <sz val="11"/>
        <rFont val="Aptos"/>
        <family val="2"/>
      </rPr>
      <t xml:space="preserve"> aux inondations liées aux pluies intenses, aux inondations fluviales et côtières sont abordées.</t>
    </r>
  </si>
  <si>
    <r>
      <t>L'évaluation ne nécessite pas que la</t>
    </r>
    <r>
      <rPr>
        <b/>
        <i/>
        <sz val="11"/>
        <color theme="1" tint="0.499984740745262"/>
        <rFont val="Aptos"/>
        <family val="2"/>
      </rPr>
      <t xml:space="preserve"> cartographie des inondations</t>
    </r>
    <r>
      <rPr>
        <sz val="11"/>
        <rFont val="Aptos"/>
        <family val="2"/>
      </rPr>
      <t xml:space="preserve"> ait été complétée car elle s'appuie sur "l'évaluation fondamentale" décrite dans la</t>
    </r>
    <r>
      <rPr>
        <b/>
        <i/>
        <sz val="11"/>
        <color theme="1" tint="0.499984740745262"/>
        <rFont val="Aptos"/>
        <family val="2"/>
      </rPr>
      <t xml:space="preserve"> Norme nationale du Canada CSA W210:21 - Établissement de priorités pour les risques d’inondation dans les communautés existantes</t>
    </r>
    <r>
      <rPr>
        <sz val="11"/>
        <rFont val="Aptos"/>
        <family val="2"/>
      </rPr>
      <t>.</t>
    </r>
  </si>
  <si>
    <r>
      <t>(Veuillez noter que le système de notation ci-dessous de la Section I est à l'inverse des Sections II et III concernant le niveau de préparation aux inondations, où «</t>
    </r>
    <r>
      <rPr>
        <b/>
        <sz val="11"/>
        <color theme="9"/>
        <rFont val="Aptos"/>
        <family val="2"/>
      </rPr>
      <t>Élevé</t>
    </r>
    <r>
      <rPr>
        <b/>
        <sz val="11"/>
        <rFont val="Aptos"/>
        <family val="2"/>
      </rPr>
      <t xml:space="preserve">» indique un niveau élevé de préparation aux inondations (le résultat souhaité), tandis que « </t>
    </r>
    <r>
      <rPr>
        <b/>
        <sz val="11"/>
        <color rgb="FFC00000"/>
        <rFont val="Aptos"/>
        <family val="2"/>
      </rPr>
      <t>Faible</t>
    </r>
    <r>
      <rPr>
        <b/>
        <sz val="11"/>
        <rFont val="Aptos"/>
        <family val="2"/>
      </rPr>
      <t>» indique un faible niveau de préparation aux inondations.)</t>
    </r>
  </si>
  <si>
    <r>
      <t xml:space="preserve">des infrastructures essentielles </t>
    </r>
    <r>
      <rPr>
        <sz val="11"/>
        <rFont val="Aptos"/>
        <family val="2"/>
      </rPr>
      <t>ont été inondées, ET/OU ;</t>
    </r>
  </si>
  <si>
    <r>
      <t xml:space="preserve">des mesures d'atténuation des inondations </t>
    </r>
    <r>
      <rPr>
        <sz val="11"/>
        <rFont val="Aptos"/>
        <family val="2"/>
      </rPr>
      <t>sont régulièrement nécessaires / utilisées pour gérer les inondations.</t>
    </r>
  </si>
  <si>
    <r>
      <t>Au fil du temps, la gestion des eaux pluviales est de mieux en mieux intégrée dans la planification urbaine et le développement. Sélectionnez la période d’aménagement qui s'applique le mieux à la zone que vous évaluez.</t>
    </r>
    <r>
      <rPr>
        <sz val="12"/>
        <rFont val="Aptos"/>
        <family val="2"/>
      </rPr>
      <t xml:space="preserve"> (Consultez les Informations complémentaires pour plus de détails sur la manière dont cela se rapporte généralement à l'exposition aux inondations.)</t>
    </r>
  </si>
  <si>
    <r>
      <t xml:space="preserve">Comment catégoriseriez-vous l'exposition des </t>
    </r>
    <r>
      <rPr>
        <b/>
        <i/>
        <sz val="12"/>
        <color theme="0" tint="-0.499984740745262"/>
        <rFont val="Aptos"/>
        <family val="2"/>
      </rPr>
      <t>populations vulnérables</t>
    </r>
    <r>
      <rPr>
        <b/>
        <sz val="12"/>
        <color theme="1"/>
        <rFont val="Aptos"/>
        <family val="2"/>
      </rPr>
      <t xml:space="preserve"> selon les archives historiques des inondations et la compréhension actuelle de la </t>
    </r>
    <r>
      <rPr>
        <b/>
        <i/>
        <sz val="12"/>
        <color theme="0" tint="-0.499984740745262"/>
        <rFont val="Aptos"/>
        <family val="2"/>
      </rPr>
      <t>vulnérabilité sociale</t>
    </r>
    <r>
      <rPr>
        <b/>
        <sz val="12"/>
        <color theme="1"/>
        <rFont val="Aptos"/>
        <family val="2"/>
      </rPr>
      <t xml:space="preserve"> ?</t>
    </r>
  </si>
  <si>
    <r>
      <t xml:space="preserve">Les populations vulnérables sont connues et présentes dans des zones qui sont occasionnellement inondées, ou qui se trouvent dans des </t>
    </r>
    <r>
      <rPr>
        <b/>
        <i/>
        <sz val="11"/>
        <color theme="0" tint="-0.499984740745262"/>
        <rFont val="Aptos"/>
        <family val="2"/>
      </rPr>
      <t>plaines inondables</t>
    </r>
    <r>
      <rPr>
        <sz val="11"/>
        <rFont val="Aptos"/>
        <family val="2"/>
      </rPr>
      <t xml:space="preserve"> fluviales ou côtières (cartographiées ou estimées).</t>
    </r>
  </si>
  <si>
    <r>
      <t xml:space="preserve">Les populations vulnérables sont connues et en dehors des zones qui ont été inondées, incluant les </t>
    </r>
    <r>
      <rPr>
        <b/>
        <i/>
        <sz val="11"/>
        <color theme="0" tint="-0.499984740745262"/>
        <rFont val="Aptos"/>
        <family val="2"/>
      </rPr>
      <t>plaines inondables</t>
    </r>
    <r>
      <rPr>
        <i/>
        <sz val="11"/>
        <color theme="0" tint="-0.499984740745262"/>
        <rFont val="Aptos"/>
        <family val="2"/>
      </rPr>
      <t xml:space="preserve"> </t>
    </r>
    <r>
      <rPr>
        <sz val="11"/>
        <rFont val="Aptos"/>
        <family val="2"/>
      </rPr>
      <t>fluviales et côtières (cartographiées ou estimées).</t>
    </r>
  </si>
  <si>
    <r>
      <t xml:space="preserve">Comment catégoriseriez-vous la contribution de la </t>
    </r>
    <r>
      <rPr>
        <b/>
        <i/>
        <sz val="12"/>
        <color theme="0" tint="-0.499984740745262"/>
        <rFont val="Aptos"/>
        <family val="2"/>
      </rPr>
      <t>topographie</t>
    </r>
    <r>
      <rPr>
        <b/>
        <sz val="12"/>
        <color theme="1"/>
        <rFont val="Aptos"/>
        <family val="2"/>
      </rPr>
      <t xml:space="preserve"> à l'</t>
    </r>
    <r>
      <rPr>
        <b/>
        <i/>
        <sz val="12"/>
        <color theme="0" tint="-0.499984740745262"/>
        <rFont val="Aptos"/>
        <family val="2"/>
      </rPr>
      <t>accumulation d'eau de surface</t>
    </r>
    <r>
      <rPr>
        <b/>
        <sz val="12"/>
        <color theme="1"/>
        <rFont val="Aptos"/>
        <family val="2"/>
      </rPr>
      <t xml:space="preserve"> dans la municipalité ?</t>
    </r>
  </si>
  <si>
    <r>
      <t xml:space="preserve">Comment catégoriseriez-vous l'étendue des </t>
    </r>
    <r>
      <rPr>
        <b/>
        <i/>
        <sz val="12"/>
        <color theme="0" tint="-0.499984740745262"/>
        <rFont val="Aptos"/>
        <family val="2"/>
      </rPr>
      <t>surfaces imperméables</t>
    </r>
    <r>
      <rPr>
        <b/>
        <sz val="12"/>
        <color theme="1"/>
        <rFont val="Aptos"/>
        <family val="2"/>
      </rPr>
      <t xml:space="preserve"> par rapport aux surfaces naturelles/végétalisées ? </t>
    </r>
  </si>
  <si>
    <r>
      <t>Les surfaces imperméables sont limitées, ET/OU un système d</t>
    </r>
    <r>
      <rPr>
        <b/>
        <i/>
        <sz val="11"/>
        <color theme="0" tint="-0.499984740745262"/>
        <rFont val="Aptos"/>
        <family val="2"/>
      </rPr>
      <t>'infrastructure naturelle ou verte</t>
    </r>
    <r>
      <rPr>
        <sz val="11"/>
        <rFont val="Aptos"/>
        <family val="2"/>
      </rPr>
      <t xml:space="preserve"> a été intégré intentionnellement dans la conception urbaine pour gérer stratégiquement le ruissellement de surface (par exemple, zones humides, saillies, toits verts, etc.).</t>
    </r>
  </si>
  <si>
    <r>
      <t xml:space="preserve">Comment catégoriseriez-vous au mieux le type de </t>
    </r>
    <r>
      <rPr>
        <b/>
        <i/>
        <sz val="12"/>
        <color theme="0" tint="-0.499984740745262"/>
        <rFont val="Aptos"/>
        <family val="2"/>
      </rPr>
      <t>système d'égouts</t>
    </r>
    <r>
      <rPr>
        <b/>
        <sz val="12"/>
        <color theme="1"/>
        <rFont val="Aptos"/>
        <family val="2"/>
      </rPr>
      <t xml:space="preserve"> ?</t>
    </r>
  </si>
  <si>
    <r>
      <t xml:space="preserve">Évaluation Quantitative Supplémentaire 
</t>
    </r>
    <r>
      <rPr>
        <b/>
        <sz val="12"/>
        <color theme="1"/>
        <rFont val="Aptos"/>
        <family val="2"/>
      </rPr>
      <t xml:space="preserve">(à compléter si une </t>
    </r>
    <r>
      <rPr>
        <b/>
        <i/>
        <sz val="12"/>
        <color theme="0" tint="-0.499984740745262"/>
        <rFont val="Aptos"/>
        <family val="2"/>
      </rPr>
      <t>cartographie des inondations</t>
    </r>
    <r>
      <rPr>
        <b/>
        <sz val="12"/>
        <color theme="1"/>
        <rFont val="Aptos"/>
        <family val="2"/>
      </rPr>
      <t xml:space="preserve"> dues aux pluies intenses / refoulement des égouts est disponible)</t>
    </r>
  </si>
  <si>
    <r>
      <t xml:space="preserve">Comment catégoriseriez-vous la présence de </t>
    </r>
    <r>
      <rPr>
        <b/>
        <i/>
        <sz val="12"/>
        <color theme="0" tint="-0.499984740745262"/>
        <rFont val="Aptos"/>
        <family val="2"/>
      </rPr>
      <t>cours d'eau</t>
    </r>
    <r>
      <rPr>
        <b/>
        <sz val="12"/>
        <color theme="1"/>
        <rFont val="Aptos"/>
        <family val="2"/>
      </rPr>
      <t xml:space="preserve"> et l'occurrence des</t>
    </r>
    <r>
      <rPr>
        <b/>
        <i/>
        <sz val="12"/>
        <color theme="0" tint="-0.34998626667073579"/>
        <rFont val="Aptos"/>
        <family val="2"/>
      </rPr>
      <t xml:space="preserve"> </t>
    </r>
    <r>
      <rPr>
        <b/>
        <i/>
        <sz val="12"/>
        <color theme="0" tint="-0.499984740745262"/>
        <rFont val="Aptos"/>
        <family val="2"/>
      </rPr>
      <t>inondations fluviales</t>
    </r>
    <r>
      <rPr>
        <b/>
        <sz val="12"/>
        <color theme="1"/>
        <rFont val="Aptos"/>
        <family val="2"/>
      </rPr>
      <t xml:space="preserve"> à ce jour?</t>
    </r>
  </si>
  <si>
    <r>
      <t xml:space="preserve">Comment catégoriseriez-vous le développement par rapport aux </t>
    </r>
    <r>
      <rPr>
        <b/>
        <i/>
        <sz val="12"/>
        <color theme="0" tint="-0.499984740745262"/>
        <rFont val="Aptos"/>
        <family val="2"/>
      </rPr>
      <t>plaines inondables</t>
    </r>
    <r>
      <rPr>
        <b/>
        <sz val="12"/>
        <color theme="1"/>
        <rFont val="Aptos"/>
        <family val="2"/>
      </rPr>
      <t xml:space="preserve"> fluviales? (qu'il s'agisse de </t>
    </r>
    <r>
      <rPr>
        <b/>
        <i/>
        <sz val="12"/>
        <color theme="0" tint="-0.499984740745262"/>
        <rFont val="Aptos"/>
        <family val="2"/>
      </rPr>
      <t>zones</t>
    </r>
    <r>
      <rPr>
        <b/>
        <sz val="12"/>
        <color theme="1"/>
        <rFont val="Aptos"/>
        <family val="2"/>
      </rPr>
      <t xml:space="preserve"> </t>
    </r>
    <r>
      <rPr>
        <b/>
        <i/>
        <sz val="12"/>
        <color theme="0" tint="-0.499984740745262"/>
        <rFont val="Aptos"/>
        <family val="2"/>
      </rPr>
      <t>inondables réglementées</t>
    </r>
    <r>
      <rPr>
        <b/>
        <i/>
        <sz val="12"/>
        <rFont val="Aptos"/>
        <family val="2"/>
      </rPr>
      <t>,</t>
    </r>
    <r>
      <rPr>
        <b/>
        <sz val="12"/>
        <rFont val="Aptos"/>
        <family val="2"/>
      </rPr>
      <t xml:space="preserve"> </t>
    </r>
    <r>
      <rPr>
        <b/>
        <sz val="12"/>
        <color theme="1"/>
        <rFont val="Aptos"/>
        <family val="2"/>
      </rPr>
      <t>ou de zones estimées être des plaines inondables sur la base d'autres données – par exemple, la topographie, l'étendue historique des inondations).</t>
    </r>
  </si>
  <si>
    <r>
      <t xml:space="preserve">Évaluation quantitative supplémentaire 
</t>
    </r>
    <r>
      <rPr>
        <b/>
        <sz val="12"/>
        <color theme="1"/>
        <rFont val="Aptos"/>
        <family val="2"/>
      </rPr>
      <t xml:space="preserve">(à compléter si une </t>
    </r>
    <r>
      <rPr>
        <b/>
        <i/>
        <sz val="12"/>
        <color theme="0" tint="-0.499984740745262"/>
        <rFont val="Aptos"/>
        <family val="2"/>
      </rPr>
      <t xml:space="preserve">cartographie des inondations </t>
    </r>
    <r>
      <rPr>
        <b/>
        <sz val="12"/>
        <color theme="1"/>
        <rFont val="Aptos"/>
        <family val="2"/>
      </rPr>
      <t>fluviales est disponible)</t>
    </r>
  </si>
  <si>
    <r>
      <t xml:space="preserve">Comment catégoriseriez-vous le développement par rapport aux zones de </t>
    </r>
    <r>
      <rPr>
        <b/>
        <i/>
        <sz val="12"/>
        <color theme="0" tint="-0.499984740745262"/>
        <rFont val="Aptos"/>
        <family val="2"/>
      </rPr>
      <t>plaines inondables</t>
    </r>
    <r>
      <rPr>
        <b/>
        <sz val="12"/>
        <color theme="1"/>
        <rFont val="Aptos"/>
        <family val="2"/>
      </rPr>
      <t xml:space="preserve"> côtières (qu'il s'agisse de zones </t>
    </r>
    <r>
      <rPr>
        <b/>
        <i/>
        <sz val="12"/>
        <color theme="0" tint="-0.499984740745262"/>
        <rFont val="Aptos"/>
        <family val="2"/>
      </rPr>
      <t>inondables réglementées</t>
    </r>
    <r>
      <rPr>
        <b/>
        <sz val="12"/>
        <color theme="1"/>
        <rFont val="Aptos"/>
        <family val="2"/>
      </rPr>
      <t>, ou de zones estimées être des plaines inondables sur la base d'autres données – par exemple, la topographie, l'étendue historique des inondations).</t>
    </r>
  </si>
  <si>
    <r>
      <t xml:space="preserve">Évaluation quantitative supplémentaire 
</t>
    </r>
    <r>
      <rPr>
        <b/>
        <sz val="12"/>
        <color theme="1"/>
        <rFont val="Aptos"/>
        <family val="2"/>
      </rPr>
      <t>(à compléter si une cartographie des inondations cotières est disponible)</t>
    </r>
  </si>
  <si>
    <r>
      <t xml:space="preserve">Cette section vise à fournir une évaluation de la </t>
    </r>
    <r>
      <rPr>
        <b/>
        <i/>
        <sz val="11"/>
        <color theme="2" tint="-0.499984740745262"/>
        <rFont val="Aptos"/>
        <family val="2"/>
      </rPr>
      <t>préparation</t>
    </r>
    <r>
      <rPr>
        <sz val="11"/>
        <color theme="1"/>
        <rFont val="Aptos"/>
        <family val="2"/>
      </rPr>
      <t xml:space="preserve"> de votre municipalité en termes de compréhension et d'analyse des risques d'inondation. Seule les analyses pour les précipitations intenses, les inondations fluviales et côtières sont abordées. </t>
    </r>
  </si>
  <si>
    <r>
      <t xml:space="preserve">Dans cette section, une échelle qualitative uniforme est utilisée pour évaluer la </t>
    </r>
    <r>
      <rPr>
        <b/>
        <i/>
        <sz val="11"/>
        <color theme="0" tint="-0.499984740745262"/>
        <rFont val="Aptos"/>
        <family val="2"/>
      </rPr>
      <t>préparation aux inondations</t>
    </r>
    <r>
      <rPr>
        <sz val="11"/>
        <rFont val="Aptos"/>
        <family val="2"/>
      </rPr>
      <t>, suivant la description de chaque mesure de bonne pratique :</t>
    </r>
  </si>
  <si>
    <r>
      <t xml:space="preserve">(Veuillez noter que le système de notation est à l'inverse de la Section I sur l'exposition aux inondations, où « </t>
    </r>
    <r>
      <rPr>
        <b/>
        <i/>
        <sz val="11"/>
        <color rgb="FFC00000"/>
        <rFont val="Aptos"/>
        <family val="2"/>
      </rPr>
      <t>Élevé</t>
    </r>
    <r>
      <rPr>
        <b/>
        <i/>
        <sz val="11"/>
        <rFont val="Aptos"/>
        <family val="2"/>
      </rPr>
      <t xml:space="preserve"> » indique un facteur contribuant à un niveau plus élevé d'exposition aux risques d'inondation, et « </t>
    </r>
    <r>
      <rPr>
        <b/>
        <i/>
        <sz val="11"/>
        <color theme="9"/>
        <rFont val="Aptos"/>
        <family val="2"/>
      </rPr>
      <t>Faible</t>
    </r>
    <r>
      <rPr>
        <b/>
        <i/>
        <sz val="11"/>
        <rFont val="Aptos"/>
        <family val="2"/>
      </rPr>
      <t xml:space="preserve"> » indique un facteur contribuant à un niveau inférieur d'exposition aux risques d'inondation (le résultat souhaité)).</t>
    </r>
  </si>
  <si>
    <r>
      <t xml:space="preserve">La municipalité a analysé une gamme de projections du changement climatique ainsi que les impacts probables sur différents types de </t>
    </r>
    <r>
      <rPr>
        <b/>
        <i/>
        <sz val="12"/>
        <color theme="2" tint="-0.499984740745262"/>
        <rFont val="Aptos"/>
        <family val="2"/>
      </rPr>
      <t>risques</t>
    </r>
    <r>
      <rPr>
        <b/>
        <sz val="12"/>
        <color theme="1"/>
        <rFont val="Aptos"/>
        <family val="2"/>
      </rPr>
      <t xml:space="preserve"> </t>
    </r>
    <r>
      <rPr>
        <b/>
        <i/>
        <sz val="12"/>
        <color theme="2" tint="-0.499984740745262"/>
        <rFont val="Aptos"/>
        <family val="2"/>
      </rPr>
      <t>d'inondation</t>
    </r>
    <r>
      <rPr>
        <b/>
        <sz val="12"/>
        <color theme="1"/>
        <rFont val="Aptos"/>
        <family val="2"/>
      </rPr>
      <t>.</t>
    </r>
  </si>
  <si>
    <r>
      <t>La municipalité dispose d'un plan stratégique récent de</t>
    </r>
    <r>
      <rPr>
        <b/>
        <i/>
        <sz val="12"/>
        <color theme="2" tint="-0.499984740745262"/>
        <rFont val="Aptos"/>
        <family val="2"/>
      </rPr>
      <t xml:space="preserve"> gestion des eaux pluviales</t>
    </r>
    <r>
      <rPr>
        <b/>
        <sz val="12"/>
        <color theme="1"/>
        <rFont val="Aptos"/>
        <family val="2"/>
      </rPr>
      <t xml:space="preserve"> ou de drainage qui identifie les principaux risques d'inondation, incluant les impacts du changement climatique (réalisé ou révisé au cours des 5 dernières années).</t>
    </r>
  </si>
  <si>
    <r>
      <t xml:space="preserve">La municipalité a réalisé une évaluation de la vulnérabilité socio-économique afin d'identifier l'exposition des </t>
    </r>
    <r>
      <rPr>
        <b/>
        <i/>
        <sz val="12"/>
        <color theme="2" tint="-0.499984740745262"/>
        <rFont val="Aptos"/>
        <family val="2"/>
      </rPr>
      <t>populations vulnérables</t>
    </r>
    <r>
      <rPr>
        <b/>
        <sz val="12"/>
        <color theme="1"/>
        <rFont val="Aptos"/>
        <family val="2"/>
      </rPr>
      <t xml:space="preserve"> aux inondations, et a intégré les résultats dans les </t>
    </r>
    <r>
      <rPr>
        <b/>
        <sz val="12"/>
        <color theme="2" tint="-0.499984740745262"/>
        <rFont val="Aptos"/>
        <family val="2"/>
      </rPr>
      <t>é</t>
    </r>
    <r>
      <rPr>
        <b/>
        <i/>
        <sz val="12"/>
        <color theme="2" tint="-0.499984740745262"/>
        <rFont val="Aptos"/>
        <family val="2"/>
      </rPr>
      <t>valuations des risques d'inondation</t>
    </r>
    <r>
      <rPr>
        <b/>
        <sz val="12"/>
        <color theme="1"/>
        <rFont val="Aptos"/>
        <family val="2"/>
      </rPr>
      <t xml:space="preserve"> ainsi que pour la planification de l'adaptation au changement climatique.</t>
    </r>
  </si>
  <si>
    <r>
      <t>La municipalité a accès à une évaluation des risques à jour pour identifier la vulnérabilité des systèmes d'</t>
    </r>
    <r>
      <rPr>
        <b/>
        <i/>
        <sz val="12"/>
        <color theme="2" tint="-0.499984740745262"/>
        <rFont val="Aptos"/>
        <family val="2"/>
      </rPr>
      <t>infrastructures essentielles</t>
    </r>
    <r>
      <rPr>
        <b/>
        <sz val="12"/>
        <color theme="1"/>
        <rFont val="Aptos"/>
        <family val="2"/>
      </rPr>
      <t xml:space="preserve"> aux inondations (réalisée ou révisée au cours des 5 dernières années).</t>
    </r>
  </si>
  <si>
    <r>
      <t xml:space="preserve">La municipalité dispose d'un inventaire à jour des </t>
    </r>
    <r>
      <rPr>
        <b/>
        <i/>
        <sz val="12"/>
        <color theme="2" tint="-0.499984740745262"/>
        <rFont val="Aptos"/>
        <family val="2"/>
      </rPr>
      <t>actifs naturels</t>
    </r>
    <r>
      <rPr>
        <b/>
        <sz val="12"/>
        <color theme="1"/>
        <rFont val="Aptos"/>
        <family val="2"/>
      </rPr>
      <t xml:space="preserve"> (réalisé ou révisé au cours des 5 dernières années) et reconnait leurs rôles dans la gestion du risque d'inondation.</t>
    </r>
  </si>
  <si>
    <r>
      <t>La municipalité subventionne ou encourage les évaluations de la</t>
    </r>
    <r>
      <rPr>
        <b/>
        <i/>
        <sz val="12"/>
        <color theme="2" tint="-0.499984740745262"/>
        <rFont val="Aptos"/>
        <family val="2"/>
      </rPr>
      <t xml:space="preserve"> résilience des propriétés aux inondations au niveau</t>
    </r>
    <r>
      <rPr>
        <b/>
        <sz val="12"/>
        <color theme="1"/>
        <rFont val="Aptos"/>
        <family val="2"/>
      </rPr>
      <t>.</t>
    </r>
  </si>
  <si>
    <r>
      <t>La municipalité dispose d'</t>
    </r>
    <r>
      <rPr>
        <b/>
        <sz val="12"/>
        <rFont val="Aptos"/>
        <family val="2"/>
      </rPr>
      <t>une</t>
    </r>
    <r>
      <rPr>
        <b/>
        <i/>
        <sz val="12"/>
        <color theme="2" tint="-0.499984740745262"/>
        <rFont val="Aptos"/>
        <family val="2"/>
      </rPr>
      <t xml:space="preserve"> évaluation des risques d'inondations</t>
    </r>
    <r>
      <rPr>
        <b/>
        <sz val="12"/>
        <color theme="1"/>
        <rFont val="Aptos"/>
        <family val="2"/>
      </rPr>
      <t xml:space="preserve"> due</t>
    </r>
    <r>
      <rPr>
        <b/>
        <sz val="12"/>
        <rFont val="Aptos"/>
        <family val="2"/>
      </rPr>
      <t>s aux pluies intenses à jour (réalisée ou révisée au cours des 5 dernières années)</t>
    </r>
    <r>
      <rPr>
        <b/>
        <sz val="12"/>
        <color theme="1"/>
        <rFont val="Aptos"/>
        <family val="2"/>
      </rPr>
      <t>, incluant les impacts du changement climatique, ET la cartographie des zones inondables ont été rendues publiques.</t>
    </r>
  </si>
  <si>
    <r>
      <t xml:space="preserve">La municipalité est activement engagée dans la </t>
    </r>
    <r>
      <rPr>
        <b/>
        <sz val="12"/>
        <rFont val="Aptos"/>
        <family val="2"/>
      </rPr>
      <t xml:space="preserve">gestion des risques d'inondation à l'échelle du </t>
    </r>
    <r>
      <rPr>
        <b/>
        <i/>
        <sz val="12"/>
        <color theme="1" tint="0.499984740745262"/>
        <rFont val="Aptos"/>
        <family val="2"/>
      </rPr>
      <t>bassin versant</t>
    </r>
    <r>
      <rPr>
        <b/>
        <sz val="12"/>
        <color theme="1"/>
        <rFont val="Aptos"/>
        <family val="2"/>
      </rPr>
      <t>, en collaboration avec d'autres municipalités et organisations lorsque les limites du bassin versant s'étendent au-delà de sa propre juridiction.</t>
    </r>
  </si>
  <si>
    <r>
      <t xml:space="preserve">La municipalité dispose d'une </t>
    </r>
    <r>
      <rPr>
        <b/>
        <i/>
        <sz val="12"/>
        <color theme="1" tint="0.499984740745262"/>
        <rFont val="Aptos"/>
        <family val="2"/>
      </rPr>
      <t xml:space="preserve">évaluation des risques d'inondation </t>
    </r>
    <r>
      <rPr>
        <b/>
        <sz val="12"/>
        <rFont val="Aptos"/>
        <family val="2"/>
      </rPr>
      <t xml:space="preserve">fluviales à jour (réalisée ou révisée au cours des 5 dernières années) </t>
    </r>
    <r>
      <rPr>
        <b/>
        <sz val="12"/>
        <color theme="1"/>
        <rFont val="Aptos"/>
        <family val="2"/>
      </rPr>
      <t>tenant compte des impacts du changement climatique, ET la cartographie des zones inondables a été rendues publiques.</t>
    </r>
  </si>
  <si>
    <r>
      <t xml:space="preserve">La municipalité dispose d'une </t>
    </r>
    <r>
      <rPr>
        <b/>
        <i/>
        <sz val="12"/>
        <color theme="1" tint="0.499984740745262"/>
        <rFont val="Aptos"/>
        <family val="2"/>
      </rPr>
      <t>évaluation des risques d'inondations</t>
    </r>
    <r>
      <rPr>
        <b/>
        <sz val="12"/>
        <color theme="1"/>
        <rFont val="Aptos"/>
        <family val="2"/>
      </rPr>
      <t xml:space="preserve"> côtières à jour (réalisée ou révisée au cours des 5 dernières années), tenant compte des impacts du changement climatique, ET les cartes des risques d'inondation ont été rendues publiques.</t>
    </r>
  </si>
  <si>
    <r>
      <t xml:space="preserve">Dans cette section, une échelle qualitative uniforme est utilisée pour évaluer la </t>
    </r>
    <r>
      <rPr>
        <b/>
        <i/>
        <sz val="11"/>
        <color theme="1" tint="0.499984740745262"/>
        <rFont val="Aptos"/>
        <family val="2"/>
      </rPr>
      <t>préparation aux inondations</t>
    </r>
    <r>
      <rPr>
        <sz val="11"/>
        <rFont val="Aptos"/>
        <family val="2"/>
      </rPr>
      <t>, suivant la description de chaque mesure de bonne pratique :</t>
    </r>
  </si>
  <si>
    <r>
      <t xml:space="preserve">(Veuillez noter que le système de notation est à l'inverse de la Section I sur l'exposition aux inondations, où « </t>
    </r>
    <r>
      <rPr>
        <b/>
        <i/>
        <sz val="11"/>
        <color rgb="FFFF0000"/>
        <rFont val="Aptos"/>
        <family val="2"/>
      </rPr>
      <t>Élevé</t>
    </r>
    <r>
      <rPr>
        <b/>
        <i/>
        <sz val="11"/>
        <rFont val="Aptos"/>
        <family val="2"/>
      </rPr>
      <t xml:space="preserve"> » indique un facteur contribuant à un niveau plus élevé d'exposition aux risques d'inondation, et « </t>
    </r>
    <r>
      <rPr>
        <b/>
        <i/>
        <sz val="11"/>
        <color theme="9"/>
        <rFont val="Aptos"/>
        <family val="2"/>
      </rPr>
      <t>Faible</t>
    </r>
    <r>
      <rPr>
        <b/>
        <i/>
        <sz val="11"/>
        <rFont val="Aptos"/>
        <family val="2"/>
      </rPr>
      <t xml:space="preserve"> » indique un facteur contribuant à un niveau inférieur d'exposition aux risques d'inondation (le résultat souhaité)).</t>
    </r>
  </si>
  <si>
    <r>
      <rPr>
        <b/>
        <sz val="14"/>
        <color rgb="FFFF0000"/>
        <rFont val="Aptos"/>
        <family val="2"/>
      </rPr>
      <t>Mesure</t>
    </r>
    <r>
      <rPr>
        <b/>
        <sz val="14"/>
        <rFont val="Aptos"/>
        <family val="2"/>
      </rPr>
      <t xml:space="preserve"> A2: Infrastructures essentielles</t>
    </r>
  </si>
  <si>
    <r>
      <t xml:space="preserve">La municipalité, ou d'autres intervenants, ont obtenu du financement, élaboré des plans et mettent en œuvre les </t>
    </r>
    <r>
      <rPr>
        <b/>
        <i/>
        <sz val="12"/>
        <color theme="1" tint="0.499984740745262"/>
        <rFont val="Aptos"/>
        <family val="2"/>
      </rPr>
      <t xml:space="preserve">mesures </t>
    </r>
    <r>
      <rPr>
        <b/>
        <i/>
        <sz val="12"/>
        <color theme="0" tint="-0.499984740745262"/>
        <rFont val="Aptos"/>
        <family val="2"/>
      </rPr>
      <t>d'atténuation</t>
    </r>
    <r>
      <rPr>
        <b/>
        <i/>
        <sz val="12"/>
        <color theme="1" tint="0.499984740745262"/>
        <rFont val="Aptos"/>
        <family val="2"/>
      </rPr>
      <t xml:space="preserve"> des inondations</t>
    </r>
    <r>
      <rPr>
        <b/>
        <sz val="12"/>
        <color theme="1"/>
        <rFont val="Aptos"/>
        <family val="2"/>
      </rPr>
      <t xml:space="preserve"> nécessaires pour protéger les infrastructures essentielles et les services à un niveau souhaité. La municipalité est consciente des actions entreprises là où elle n'a pas compétence juridictionnelle.</t>
    </r>
  </si>
  <si>
    <r>
      <t>La municipalité dispose d'un</t>
    </r>
    <r>
      <rPr>
        <b/>
        <i/>
        <sz val="12"/>
        <color theme="1" tint="0.499984740745262"/>
        <rFont val="Aptos"/>
        <family val="2"/>
      </rPr>
      <t xml:space="preserve"> plan de gestion des actifs</t>
    </r>
    <r>
      <rPr>
        <b/>
        <sz val="12"/>
        <color theme="1"/>
        <rFont val="Aptos"/>
        <family val="2"/>
      </rPr>
      <t xml:space="preserve"> qui prend en compte les impacts du changement climatique sur le risque d'inondation et qui inclus les investissements nécessaires pour maintenir des </t>
    </r>
    <r>
      <rPr>
        <b/>
        <i/>
        <sz val="12"/>
        <color theme="1" tint="0.499984740745262"/>
        <rFont val="Aptos"/>
        <family val="2"/>
      </rPr>
      <t>niveaux de services</t>
    </r>
    <r>
      <rPr>
        <b/>
        <sz val="12"/>
        <color theme="1"/>
        <rFont val="Aptos"/>
        <family val="2"/>
      </rPr>
      <t xml:space="preserve"> appropriés en matière de protection contre les inondations.</t>
    </r>
  </si>
  <si>
    <r>
      <t xml:space="preserve">La municipalité dispose d'un plan de gestion des actifs qui prend en compte le rôle des actifs naturels dans la gestion du risque d'inondation. Le plan comprend les investissements nécessaires pour la protection, la réhabilitation et la gestion des </t>
    </r>
    <r>
      <rPr>
        <b/>
        <i/>
        <sz val="12"/>
        <color theme="1" tint="0.499984740745262"/>
        <rFont val="Aptos"/>
        <family val="2"/>
      </rPr>
      <t>actifs naturels</t>
    </r>
    <r>
      <rPr>
        <b/>
        <sz val="12"/>
        <color theme="1"/>
        <rFont val="Aptos"/>
        <family val="2"/>
      </rPr>
      <t xml:space="preserve"> afin de maintenir des niveaux de service appropriés en matière de gestion du risque d'inondation.</t>
    </r>
  </si>
  <si>
    <r>
      <t xml:space="preserve">La municipalité fournit des systèmes de prévision des inondations et de notification d'urgence pour les risques d'inondation pertinents. Le service d'alerte comprend un soutien spécifique pour les </t>
    </r>
    <r>
      <rPr>
        <b/>
        <i/>
        <sz val="12"/>
        <color theme="1" tint="0.499984740745262"/>
        <rFont val="Aptos"/>
        <family val="2"/>
      </rPr>
      <t>populations vulnérables</t>
    </r>
    <r>
      <rPr>
        <b/>
        <sz val="12"/>
        <color theme="1"/>
        <rFont val="Aptos"/>
        <family val="2"/>
      </rPr>
      <t xml:space="preserve"> et les personnes ayant des besoins particuliers (par exemple, personnes ayant des déficiences visuelles, auditives ou physiques, personnes malades, illettrées, ne parlant pas la langue locale principale, etc.) résidant dans les zones sujettes aux inondations.</t>
    </r>
  </si>
  <si>
    <r>
      <t xml:space="preserve">Le personnel et le conseil municipal </t>
    </r>
    <r>
      <rPr>
        <b/>
        <sz val="12"/>
        <rFont val="Aptos"/>
        <family val="2"/>
      </rPr>
      <t>sont dotés du mandat, des connaissances, de la formation, des outils et des financements nécessaires pour soutenir les actions de réduction des risques d'inondation.</t>
    </r>
  </si>
  <si>
    <r>
      <t xml:space="preserve">La municipalité a modernisé le système de drainage des eaux pluviales pour garantir une capacité suffisante pour faire face aux impacts du changement climatique, incluant la mise en œuvre de mesures </t>
    </r>
    <r>
      <rPr>
        <b/>
        <i/>
        <sz val="12"/>
        <color theme="1" tint="0.499984740745262"/>
        <rFont val="Aptos"/>
        <family val="2"/>
      </rPr>
      <t>d'infrastructure</t>
    </r>
    <r>
      <rPr>
        <b/>
        <sz val="12"/>
        <color theme="1"/>
        <rFont val="Aptos"/>
        <family val="2"/>
      </rPr>
      <t xml:space="preserve"> </t>
    </r>
    <r>
      <rPr>
        <b/>
        <i/>
        <sz val="12"/>
        <color theme="1" tint="0.499984740745262"/>
        <rFont val="Aptos"/>
        <family val="2"/>
      </rPr>
      <t>grise, naturelle ou verte</t>
    </r>
    <r>
      <rPr>
        <b/>
        <sz val="12"/>
        <color theme="1"/>
        <rFont val="Aptos"/>
        <family val="2"/>
      </rPr>
      <t xml:space="preserve"> lorsque cela est approprié.</t>
    </r>
  </si>
  <si>
    <r>
      <t xml:space="preserve">La municipalité travaille activement pour encourager l'adoption de </t>
    </r>
    <r>
      <rPr>
        <b/>
        <i/>
        <sz val="12"/>
        <color theme="0" tint="-0.499984740745262"/>
        <rFont val="Aptos"/>
        <family val="2"/>
      </rPr>
      <t xml:space="preserve">mesures de </t>
    </r>
    <r>
      <rPr>
        <b/>
        <i/>
        <sz val="12"/>
        <color theme="1" tint="0.499984740745262"/>
        <rFont val="Aptos"/>
        <family val="2"/>
      </rPr>
      <t>protection contre les inondations de sous-sols</t>
    </r>
    <r>
      <rPr>
        <b/>
        <sz val="12"/>
        <color theme="1"/>
        <rFont val="Aptos"/>
        <family val="2"/>
      </rPr>
      <t>.</t>
    </r>
  </si>
  <si>
    <r>
      <t xml:space="preserve">Des informations complémentaires sont présentées dans cette section concernant les termes mis en évidence en texte </t>
    </r>
    <r>
      <rPr>
        <b/>
        <i/>
        <sz val="11"/>
        <color theme="1" tint="0.499984740745262"/>
        <rFont val="Aptos"/>
        <family val="2"/>
      </rPr>
      <t>gris</t>
    </r>
    <r>
      <rPr>
        <sz val="11"/>
        <rFont val="Aptos"/>
        <family val="2"/>
      </rPr>
      <t xml:space="preserve"> dans ce Diagnostic. Chaque section fournit une définition, des ressources clés, les liens pour revenir à la question en cour, et des informations contextuelles pour aider les utilisateurs à naviguer entre les concepts clés, leur relation avec la gestion des risques d'inondation et la question posée. Une liste de références est fournie à la fin du Diagnostic.</t>
    </r>
  </si>
  <si>
    <r>
      <t xml:space="preserve">Définitions: </t>
    </r>
    <r>
      <rPr>
        <sz val="11"/>
        <color theme="1"/>
        <rFont val="Aptos"/>
        <family val="2"/>
      </rPr>
      <t xml:space="preserve">Les actifs d'infrastructure verte existent sur un continuum allant des actifs naturels (par exemple, les forêts, les zones humides, les rivières) aux actifs améliorés (par exemple, les zones humides aménagées, les arbres de rue) aux actifs conçus (par exemple, les toits verts, les fossés végétalisés) (Figure 1). </t>
    </r>
  </si>
  <si>
    <r>
      <t xml:space="preserve">Information contextuelle: </t>
    </r>
    <r>
      <rPr>
        <sz val="11"/>
        <color theme="1"/>
        <rFont val="Aptos"/>
        <family val="2"/>
      </rPr>
      <t>La nature a un rôle particulier à jouer dans la lutte contre le changement climatique, où elle remplit une "double mission" - en renforçant la résilience communautaire (par exemple, en agissant comme une éponge lors d'événements de fortes précipitations) et en réduisant les gaz à effet de serre dans l'atmosphère (en stockant et en séquestrant le carbone). La préservation de la nature est une première étape importante. La bonne nouvelle est que, au Canada, de nombreuses administrations locales identifient déjà et gèrent activement leurs actifs naturels.</t>
    </r>
  </si>
  <si>
    <r>
      <rPr>
        <b/>
        <sz val="11"/>
        <rFont val="Aptos"/>
        <family val="2"/>
      </rPr>
      <t>Définition:</t>
    </r>
    <r>
      <rPr>
        <sz val="11"/>
        <rFont val="Aptos"/>
        <family val="2"/>
      </rPr>
      <t xml:space="preserve"> Les cartes d'inondation montrent une zone qui peut être recouverte par l'eau ou montrent jusqu’où l'eau ira lors d’un événement d'inondation. Les cartes des inondations sont des outils essentiels qui peuvent nous aider à déterminer les aléas potentiels et à atténuer les impacts des inondations (Ressources naturelles Canada, 2023).</t>
    </r>
  </si>
  <si>
    <r>
      <t>Ressources</t>
    </r>
    <r>
      <rPr>
        <sz val="11"/>
        <color theme="1"/>
        <rFont val="Aptos"/>
        <family val="2"/>
      </rPr>
      <t xml:space="preserve">: </t>
    </r>
  </si>
  <si>
    <r>
      <rPr>
        <b/>
        <sz val="11"/>
        <rFont val="Aptos"/>
        <family val="2"/>
      </rPr>
      <t xml:space="preserve">Information contextuelle: </t>
    </r>
    <r>
      <rPr>
        <sz val="11"/>
        <rFont val="Aptos"/>
        <family val="2"/>
      </rPr>
      <t>Il existe différents types de cartographie des inondations qui peuvent être utilisés pour évaluer les risques liés aux inondations causées par les rivières, les zones côtières et les précipitations. La cartographie des risques liés aux inondations causées par des précipitations intenses peut inclure la cartographie des profondeurs potentielles d'accumulation en surface (emplacement des dépressions) et/ou la cartographie des profondeurs de surcharge. La plupart des cartes d'inondation au Canada sont liées à l'identification des plaines inondables des rivières et des zones côtières. La Stratégie d'atténuation des inondations de la Ville d'Edmonton fournit un exemple de la manière dont les cartes d'inondation peuvent fournir des informations sur les risques liés aux inondations causées par des précipitations intenses, y compris la manière dont les infrastructures de gestion des eaux pluviales peuvent se comporter lors d'un événement de pluie, et en outre, quel impact les terrains et les routes ont sur la collecte de l'eau dans un quartier.</t>
    </r>
  </si>
  <si>
    <r>
      <t xml:space="preserve">Définition: </t>
    </r>
    <r>
      <rPr>
        <sz val="11"/>
        <rFont val="Aptos"/>
        <family val="2"/>
      </rPr>
      <t>Les évaluations des risques d'inondation apprécient les impacts des changements climatiques et de l'utilisation des terres sur les personnes, les actifs, les infrastructures et l'environnement. Elles constituent un instrument inestimable pour les décideurs, les responsables de l'élaboration des politiques et les planificateurs. Elles peuvent être utilisées pour comprendre et atténuer les dommages actuels et futurs, élaborer des stratégies de gestion des risques à la fois rentables et soutenues par la communauté, et aider à planifier des investissements financiers à long terme dans l'atténuation des risques (Feltmate et al., 2020).</t>
    </r>
  </si>
  <si>
    <r>
      <t xml:space="preserve">Information contextuelle: </t>
    </r>
    <r>
      <rPr>
        <sz val="11"/>
        <color theme="1"/>
        <rFont val="Aptos"/>
        <family val="2"/>
      </rPr>
      <t>L'ampleur des conséquences d'une inondation dépend de divers facteurs, notamment de l'exposition d'une communauté donnée aux inondations, ainsi que de la vulnérabilité de ses habitants, de ses biens et de son infrastructure aux impacts négatifs des inondations. Les évaluations des risques identifient les impacts sociaux, économiques et environnementaux que peuvent avoir les événements d'inondation sur une communauté donnée, notamment en identifiant les risques spécifiques liés aux inondations, les risques cumulatifs, les vulnérabilités communautaires et en matière d'infrastructure, la tolérance au risque ou le "seuil de risque", en plus du profil global de risque d'inondation pour ladite communauté. Pour les municipalités connaissant une densité de population croissante et faisant souvent face à une pression significative pour poursuivre le développement dans des zones à haut risque, les évaluations des risques d'inondation jouent un rôle important dans la sensibilisation du public, aidant ainsi les gens à prendre des décisions éclairées sur où vivre et quelles actions préventives entreprendre. La cartographie de l'étendue et de la profondeur des inondations associées aux scénarios d'inondation actuels et futurs est un élément clé de l'évaluation de la vulnérabilité des personnes, des bâtiments, de l'infrastructure et de l'économie aux événements d'inondation.</t>
    </r>
  </si>
  <si>
    <r>
      <t xml:space="preserve">Définition: </t>
    </r>
    <r>
      <rPr>
        <sz val="11"/>
        <color theme="1"/>
        <rFont val="Aptos"/>
        <family val="2"/>
      </rPr>
      <t>la planification, la conception et la mise en œuvre de systèmes visant à atténuer et à contrôler les impacts des modifications apportés par l’urbanisation sur le ruissellement et les autres composantes du cycle hydrologique (Groupe CSA, 2019).</t>
    </r>
  </si>
  <si>
    <r>
      <t>Information contextuelle:</t>
    </r>
    <r>
      <rPr>
        <sz val="11"/>
        <color theme="1"/>
        <rFont val="Aptos"/>
        <family val="2"/>
      </rPr>
      <t xml:space="preserve"> à travers le Canada, le développement urbain s'est déroulé principalement dans des bassins versants le long des cours d’eau et des zones côtières. Les changements d'utilisation des terres qui s’en sont ensuivis, entrainant par exemple la suppression de la végétation et du sol, la modification de la surface terrestre ou la construction de réseaux de drainage, ont augmenté le ruissellement des eaux de pluie et de fonte des neiges vers les cours d'eau. Par conséquent, le débit maximal, le volume et la fréquence des inondations augmentent dans les cours d'eau à proximité. De plus, lorsque les sols perméables sont remplacés par des surfaces imperméables telles que les routes, les toits, les parkings et les trottoirs, qui retiennent peu d'eau et réduisent l'infiltration de l'eau dans le sol, cela entraine des débits plus élevés dans les canaux de drainage.</t>
    </r>
  </si>
  <si>
    <r>
      <rPr>
        <b/>
        <sz val="11"/>
        <rFont val="Aptos"/>
        <family val="2"/>
      </rPr>
      <t xml:space="preserve">Définition: </t>
    </r>
    <r>
      <rPr>
        <sz val="11"/>
        <rFont val="Aptos"/>
        <family val="2"/>
      </rPr>
      <t>Les intervenants d’urgence ont pour mission de sauver des vies, de protéger les propriétés et l’environnement, de venir en aide aux collectivités en détresse et de faciliter le rétablissement.(Feltmate et Moudrak, 2021).</t>
    </r>
  </si>
  <si>
    <r>
      <t>Information contextuelle:</t>
    </r>
    <r>
      <rPr>
        <sz val="11"/>
        <rFont val="Aptos"/>
        <family val="2"/>
      </rPr>
      <t xml:space="preserve"> Pour protéger les résidents, les intervenants d’urgence et les bénévoles, les municipalités doivent évaluer la vulnérabilité de leurs services et de leurs installations d’urgence, de sorte à prévoir les ressources nécessaires à la prestation des services, mais aussi à la protection des infrastructures sur lesquelles reposent les services sociaux d’urgence. Ces derniers ont de nombreuses relations de dépendance et d’interdépendance avec les infrastructures essentielles, et il est crucial d’analyser celles-ci pour assurer la bonne gestion des urgences.</t>
    </r>
  </si>
  <si>
    <r>
      <t>·</t>
    </r>
    <r>
      <rPr>
        <b/>
        <sz val="7"/>
        <color theme="1"/>
        <rFont val="Aptos"/>
        <family val="2"/>
      </rPr>
      <t> </t>
    </r>
  </si>
  <si>
    <r>
      <t xml:space="preserve">Définition: </t>
    </r>
    <r>
      <rPr>
        <sz val="11"/>
        <color theme="1"/>
        <rFont val="Aptos"/>
        <family val="2"/>
      </rPr>
      <t>Les dossiers ou les données indiquant les endroits où des inondations se sont produites.</t>
    </r>
  </si>
  <si>
    <r>
      <t xml:space="preserve">Information contextuelle: </t>
    </r>
    <r>
      <rPr>
        <sz val="11"/>
        <color theme="1"/>
        <rFont val="Aptos"/>
        <family val="2"/>
      </rPr>
      <t>Les registres municipaux indiquant les plaintes répétées concernant les inondations sont utiles pour identifier les zones où les inondations posent un problème chronique. Ces registres peuvent également aider à caractériser les problèmes spécifiques liés aux inondations (par exemple, le type d'inondations, l'ampleur, la fréquence, les impacts associés). D'autres sources d'information peuvent comprendre des cartes montrant l'emplacement de tous les événements historiques liés aux inondations par temps humide, les plaintes des propriétaires, les réclamations auprès de la municipalité ou des compagnies d'assurances, ou les résultats d'enquêtes menées auprès des propriétaires.</t>
    </r>
  </si>
  <si>
    <r>
      <t xml:space="preserve">Définition: </t>
    </r>
    <r>
      <rPr>
        <sz val="11"/>
        <color theme="1"/>
        <rFont val="Aptos"/>
        <family val="2"/>
      </rPr>
      <t>Les infrastructures essentielles se réfèrent aux processus, systèmes, installations, technologies, réseaux, actifs et services qui sont essentiels pour la santé, la sécurité, la sûreté ou le bien-être économique des Canadiens et des Canadiennes, ainsi qu'au fonctionnement efficace du gouvernement. Les infrastructures essentielles peuvent être autonomes ou interconnectées et interdépendantes dans les administrations provinciales, territoriales ou nationales ou entre celles-ci. La perturbation de ces infrastructures essentielles pourrait se traduire en pertes de vie et en effets économiques néfastes, et pourrait considérablement ébranler la confiance du grand public (Sécurité publique Canada).</t>
    </r>
  </si>
  <si>
    <r>
      <rPr>
        <b/>
        <sz val="11"/>
        <rFont val="Aptos"/>
        <family val="2"/>
      </rPr>
      <t>Information contextuelle:</t>
    </r>
    <r>
      <rPr>
        <sz val="11"/>
        <rFont val="Aptos"/>
        <family val="2"/>
      </rPr>
      <t xml:space="preserve"> La perte de composants des infrastructures d’énergie, de transport, de télécommunications, d’alimentation en eau et de traitement des eaux usées, ainsi que d’autres systèmes indispensables, peut avoir des conséquences désastreuses sur le plan sociétal, voire ralentir considérablement les interventions d’urgence et le rétablissement des collectivités. C’est pourquoi il est si important que les municipalités évaluent régulièrement la vulnérabilité aux inondations de leurs systèmes et de leurs services essentiels. Pour ce faire, il est impératif qu’elles analysent les dépendances, les interdépendances et les interconnexions des infrastructures, sans quoi les interventions d’urgence en cas de catastrophe risquent d’être peu efficaces.</t>
    </r>
  </si>
  <si>
    <r>
      <rPr>
        <b/>
        <sz val="11"/>
        <color theme="1"/>
        <rFont val="Aptos"/>
        <family val="2"/>
      </rPr>
      <t>Définition:</t>
    </r>
    <r>
      <rPr>
        <sz val="11"/>
        <color theme="1"/>
        <rFont val="Aptos"/>
        <family val="2"/>
      </rPr>
      <t xml:space="preserve"> L'âge de la conception et de la construction du développement urbain dans la zone en cours d'évaluation (Moudrak et Feltmate, 2019).</t>
    </r>
  </si>
  <si>
    <r>
      <t xml:space="preserve">Information contextuelle: </t>
    </r>
    <r>
      <rPr>
        <sz val="11"/>
        <color theme="1"/>
        <rFont val="Aptos"/>
        <family val="2"/>
      </rPr>
      <t>L'âge du développement peut être utilisé comme un indicateur pour estimer le degré d'intégration de la gestion des eaux pluviales dans la conception urbaine (Moudrak et Feltmate 2019; Groupe CSA 2021).</t>
    </r>
  </si>
  <si>
    <r>
      <t xml:space="preserve">Définition: </t>
    </r>
    <r>
      <rPr>
        <sz val="11"/>
        <rFont val="Aptos"/>
        <family val="2"/>
      </rPr>
      <t>Les gouvernements municipaux sont des autorités locales élues. Ils comprennent les cités, les villes et les villages, ainsi que les municipalités rurales (de comté) et métropolitaines. Ils sont créés par les provinces et les territoires pour fournir des services qui sont mieux gérés sous contrôle local; de l’élimination des déchets et des transports publics aux services d’incendie, à la police, aux centres communautaires et aux bibliothèques. Les revenus d’une administration municipale proviennent en grande partie des impôts fonciers et des subventions provinciales (The Canadian Encyclopedia, 2020).</t>
    </r>
  </si>
  <si>
    <r>
      <t xml:space="preserve">Informations contextuelles </t>
    </r>
    <r>
      <rPr>
        <sz val="11"/>
        <color theme="1"/>
        <rFont val="Aptos"/>
        <family val="2"/>
      </rPr>
      <t>ci-dessous pour les niveaux de politique, de ressources humaines et de gouvernance, de capacité technique et de gestion des risques, ainsi que pour la programmation de sensibilisation du public.</t>
    </r>
  </si>
  <si>
    <r>
      <t>Définition:</t>
    </r>
    <r>
      <rPr>
        <sz val="11"/>
        <color rgb="FF000000"/>
        <rFont val="Aptos"/>
        <family val="2"/>
      </rPr>
      <t xml:space="preserve"> Les populations ayant une propension ou une prédisposition à être affectées de manière défavorable. La vulnérabilité des populations englobe divers concepts et éléments, notamment la sensibilité ou la susceptibilité aux dommages et le manque de capacité à faire face et à s'adapter (GIEC, s.d.).</t>
    </r>
  </si>
  <si>
    <r>
      <t xml:space="preserve">Information contextuelle: </t>
    </r>
    <r>
      <rPr>
        <sz val="11"/>
        <color theme="1"/>
        <rFont val="Aptos"/>
        <family val="2"/>
      </rPr>
      <t xml:space="preserve">Les caractéristiques de la population peuvent servir d'indicateur pour évaluer les dommages intangibles et les impacts potentiels sur la santé et la sécurité. Dans l'évaluation et la priorisation des risques d'inondation, il est crucial d'aller au-delà du nombre de biens exposés ou de l'exposition des infrastructures pour également prendre en compte la présence et la densité des populations vulnérables. Lorsque des zones présentent des niveaux similaires de risque d'inondation, une priorisation supplémentaire peut être basée sur la concentration de populations vulnérables, la disponibilité et l'accessibilité aux services essentiels. En tenant compte de ces facteurs, les décideurs peuvent déterminer les zones qui nécessitent une attention plus immédiate en ce qui concerne les mesures de réduction des risques d'inondation.                 </t>
    </r>
    <r>
      <rPr>
        <b/>
        <sz val="11"/>
        <color theme="1"/>
        <rFont val="Aptos"/>
        <family val="2"/>
      </rPr>
      <t xml:space="preserve">                                                                                                                                                                                                                                                                                                                                                                                                                                                                                                                                                                                                                                                                                                                                                                                                                                                               </t>
    </r>
  </si>
  <si>
    <r>
      <rPr>
        <b/>
        <sz val="11"/>
        <rFont val="Aptos"/>
        <family val="2"/>
      </rPr>
      <t xml:space="preserve">Définition: </t>
    </r>
    <r>
      <rPr>
        <sz val="11"/>
        <rFont val="Aptos"/>
        <family val="2"/>
      </rPr>
      <t>La résilience des biens immobiliers aux inondations (en anglais, Property Flood Resilience) désigne un ensemble de modifications apportées à un bâtiment pour réduire son risque d'inondation. Elle peut réduire les dommages causés par les inondations et accélérer la récupération après une inondation (UK Environment Agency, 2023).</t>
    </r>
  </si>
  <si>
    <r>
      <t xml:space="preserve">Information contextuelle: </t>
    </r>
    <r>
      <rPr>
        <sz val="11"/>
        <rFont val="Aptos"/>
        <family val="2"/>
      </rPr>
      <t>Les bâtiments situés dans les zones urbaines présentent généralement un certain risque d'inondation due aux pluies intenses et aux refoulements d'égouts, même s'ils ne se trouvent pas dans les plaines inondables fluviales ou côtières. Le potentiel de dommages peut être réduit par des interventions menées par les propriétaires, qui peuvent être encouragées par les municipalités, les services publics et d'autres autorités compétentes. Les villes canadiennes instaurent de plus en plus de programmes visant à renforcer la résilience aux inondations des propriétés résidentielles, notamment en renseignant la population sur les mesures de prévention et d’entretien recommandées.</t>
    </r>
  </si>
  <si>
    <r>
      <rPr>
        <b/>
        <sz val="11"/>
        <color theme="1"/>
        <rFont val="Aptos"/>
        <family val="2"/>
      </rPr>
      <t>Définition:</t>
    </r>
    <r>
      <rPr>
        <sz val="11"/>
        <color theme="1"/>
        <rFont val="Aptos"/>
        <family val="2"/>
      </rPr>
      <t xml:space="preserve"> Les canalisations qui recueillent les eaux usées des habitations et des entreprises et les dirigent vers un emplacement central pour le traitement et le rejet dans l'environnement (Groupe CSA, 2021)</t>
    </r>
  </si>
  <si>
    <r>
      <t>Information contextuelle:</t>
    </r>
    <r>
      <rPr>
        <sz val="11"/>
        <color theme="1"/>
        <rFont val="Aptos"/>
        <family val="2"/>
      </rPr>
      <t xml:space="preserve"> Lorsque des inondations fluviales se produisent, éventuellement associées à de fortes pluies, l'infrastructure de gestion de l'eau de votre municipalité est soumise à une épreuve difficile, et en cas de défaillance, cela peut causer des dommages critiques. Il existe trois types de systèmes d'égouts : les systèmes combinés, partiellement séparés et séparés. Avec le développement résidentiel ou commercial au fil du temps, les systèmes d'égouts ont évolué, de sorte que votre municipalité peut comprendre divers systèmes. Pour évaluer votre profil de risque d'exposition aux inondations, nous vous recommandons de tenir compte de la partie de votre municipalité la plus exposée aux inondations pour répondre aux questions.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</si>
</sst>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16" x14ac:knownFonts="1">
    <font>
      <sz val="11"/>
      <color theme="1"/>
      <name val="Arial"/>
      <family val="2"/>
    </font>
    <font>
      <sz val="11"/>
      <color theme="1"/>
      <name val="Arial"/>
      <family val="2"/>
    </font>
    <font>
      <b/>
      <sz val="11"/>
      <color theme="1"/>
      <name val="Arial"/>
      <family val="2"/>
    </font>
    <font>
      <b/>
      <sz val="14"/>
      <color theme="1"/>
      <name val="Arial"/>
      <family val="2"/>
    </font>
    <font>
      <b/>
      <sz val="12"/>
      <color theme="1"/>
      <name val="Arial"/>
      <family val="2"/>
    </font>
    <font>
      <b/>
      <sz val="14"/>
      <color theme="0"/>
      <name val="Arial"/>
      <family val="2"/>
    </font>
    <font>
      <sz val="8"/>
      <name val="Calibri"/>
      <family val="2"/>
      <scheme val="minor"/>
    </font>
    <font>
      <sz val="11"/>
      <name val="Arial"/>
      <family val="2"/>
    </font>
    <font>
      <b/>
      <sz val="11"/>
      <color theme="9"/>
      <name val="Arial"/>
      <family val="2"/>
    </font>
    <font>
      <b/>
      <sz val="11"/>
      <color rgb="FFC00000"/>
      <name val="Arial"/>
      <family val="2"/>
    </font>
    <font>
      <b/>
      <sz val="20"/>
      <color theme="4" tint="-0.24994659260841701"/>
      <name val="Arial"/>
      <family val="2"/>
    </font>
    <font>
      <sz val="11"/>
      <color theme="4" tint="-0.24994659260841701"/>
      <name val="Arial"/>
      <family val="2"/>
    </font>
    <font>
      <b/>
      <sz val="11"/>
      <color theme="8" tint="-0.24994659260841701"/>
      <name val="Arial"/>
      <family val="2"/>
    </font>
    <font>
      <sz val="11"/>
      <color theme="1" tint="0.499984740745262"/>
      <name val="Arial"/>
      <family val="2"/>
    </font>
    <font>
      <b/>
      <sz val="16"/>
      <color theme="8" tint="-0.499984740745262"/>
      <name val="Arial"/>
      <family val="2"/>
    </font>
    <font>
      <sz val="11"/>
      <color theme="1"/>
      <name val="Arial Narrow"/>
      <family val="2"/>
    </font>
    <font>
      <b/>
      <sz val="11"/>
      <color theme="1"/>
      <name val="Arial Narrow Bold"/>
    </font>
    <font>
      <u/>
      <sz val="11"/>
      <color theme="8" tint="-0.24994659260841701"/>
      <name val="Arial"/>
      <family val="2"/>
    </font>
    <font>
      <sz val="11"/>
      <color theme="1"/>
      <name val="Aptos"/>
      <family val="2"/>
    </font>
    <font>
      <b/>
      <sz val="11"/>
      <color theme="0"/>
      <name val="Aptos"/>
      <family val="2"/>
    </font>
    <font>
      <sz val="24"/>
      <color theme="5"/>
      <name val="Aptos"/>
      <family val="2"/>
    </font>
    <font>
      <sz val="11"/>
      <name val="Aptos"/>
      <family val="2"/>
    </font>
    <font>
      <b/>
      <sz val="11"/>
      <name val="Aptos"/>
      <family val="2"/>
    </font>
    <font>
      <b/>
      <sz val="20"/>
      <color theme="1"/>
      <name val="Aptos"/>
      <family val="2"/>
    </font>
    <font>
      <u/>
      <sz val="11"/>
      <color theme="10"/>
      <name val="Aptos"/>
      <family val="2"/>
    </font>
    <font>
      <b/>
      <sz val="11"/>
      <color theme="1"/>
      <name val="Aptos"/>
      <family val="2"/>
    </font>
    <font>
      <sz val="11"/>
      <color theme="1" tint="0.499984740745262"/>
      <name val="Aptos"/>
      <family val="2"/>
    </font>
    <font>
      <sz val="11"/>
      <color rgb="FF00B050"/>
      <name val="Aptos"/>
      <family val="2"/>
    </font>
    <font>
      <b/>
      <sz val="11"/>
      <color rgb="FF00B050"/>
      <name val="Aptos"/>
      <family val="2"/>
    </font>
    <font>
      <b/>
      <sz val="20"/>
      <color theme="4" tint="-0.24994659260841701"/>
      <name val="Aptos"/>
      <family val="2"/>
    </font>
    <font>
      <b/>
      <sz val="16"/>
      <color theme="8" tint="-0.499984740745262"/>
      <name val="Aptos"/>
      <family val="2"/>
    </font>
    <font>
      <b/>
      <sz val="12"/>
      <color theme="1"/>
      <name val="Aptos"/>
      <family val="2"/>
    </font>
    <font>
      <b/>
      <sz val="12"/>
      <color rgb="FFFF0000"/>
      <name val="Aptos"/>
      <family val="2"/>
    </font>
    <font>
      <b/>
      <sz val="11"/>
      <color rgb="FFC00000"/>
      <name val="Aptos"/>
      <family val="2"/>
    </font>
    <font>
      <sz val="11"/>
      <color rgb="FF7030A0"/>
      <name val="Aptos"/>
      <family val="2"/>
    </font>
    <font>
      <sz val="11"/>
      <color theme="8" tint="-0.499984740745262"/>
      <name val="Aptos"/>
      <family val="2"/>
    </font>
    <font>
      <sz val="12"/>
      <color rgb="FF9A368B"/>
      <name val="Aptos"/>
      <family val="2"/>
    </font>
    <font>
      <b/>
      <sz val="11"/>
      <color theme="8" tint="-0.499984740745262"/>
      <name val="Aptos"/>
      <family val="2"/>
    </font>
    <font>
      <sz val="26"/>
      <color rgb="FFC00000"/>
      <name val="Aptos"/>
      <family val="2"/>
    </font>
    <font>
      <sz val="11"/>
      <color rgb="FF9A368B"/>
      <name val="Aptos"/>
      <family val="2"/>
    </font>
    <font>
      <b/>
      <sz val="11"/>
      <color rgb="FF7030A0"/>
      <name val="Aptos"/>
      <family val="2"/>
    </font>
    <font>
      <b/>
      <sz val="14"/>
      <color theme="0"/>
      <name val="Aptos"/>
      <family val="2"/>
    </font>
    <font>
      <b/>
      <sz val="11"/>
      <color theme="9"/>
      <name val="Aptos"/>
      <family val="2"/>
    </font>
    <font>
      <sz val="11"/>
      <color theme="5"/>
      <name val="Aptos"/>
      <family val="2"/>
    </font>
    <font>
      <i/>
      <sz val="11"/>
      <color theme="1"/>
      <name val="Aptos"/>
      <family val="2"/>
    </font>
    <font>
      <b/>
      <i/>
      <sz val="11"/>
      <color theme="0" tint="-0.499984740745262"/>
      <name val="Aptos"/>
      <family val="2"/>
    </font>
    <font>
      <b/>
      <sz val="14"/>
      <color theme="5"/>
      <name val="Aptos"/>
      <family val="2"/>
    </font>
    <font>
      <sz val="11"/>
      <color rgb="FFFF0000"/>
      <name val="Aptos"/>
      <family val="2"/>
    </font>
    <font>
      <b/>
      <sz val="14"/>
      <color theme="8" tint="-0.499984740745262"/>
      <name val="Aptos"/>
      <family val="2"/>
    </font>
    <font>
      <sz val="14"/>
      <color rgb="FF00B050"/>
      <name val="Aptos"/>
      <family val="2"/>
    </font>
    <font>
      <u/>
      <sz val="14"/>
      <color theme="10"/>
      <name val="Aptos"/>
      <family val="2"/>
    </font>
    <font>
      <sz val="14"/>
      <color theme="1"/>
      <name val="Aptos"/>
      <family val="2"/>
    </font>
    <font>
      <b/>
      <sz val="12"/>
      <name val="Aptos"/>
      <family val="2"/>
    </font>
    <font>
      <b/>
      <u/>
      <sz val="14"/>
      <color theme="10"/>
      <name val="Aptos"/>
      <family val="2"/>
    </font>
    <font>
      <sz val="14"/>
      <color rgb="FF9A368B"/>
      <name val="Aptos"/>
      <family val="2"/>
    </font>
    <font>
      <sz val="10"/>
      <color rgb="FF9A368B"/>
      <name val="Aptos"/>
      <family val="2"/>
    </font>
    <font>
      <b/>
      <sz val="12"/>
      <color theme="0"/>
      <name val="Aptos"/>
      <family val="2"/>
    </font>
    <font>
      <b/>
      <i/>
      <sz val="11"/>
      <color theme="1" tint="0.499984740745262"/>
      <name val="Aptos"/>
      <family val="2"/>
    </font>
    <font>
      <sz val="11"/>
      <color theme="4" tint="-0.24994659260841701"/>
      <name val="Aptos"/>
      <family val="2"/>
    </font>
    <font>
      <b/>
      <sz val="14"/>
      <color theme="1"/>
      <name val="Aptos"/>
      <family val="2"/>
    </font>
    <font>
      <b/>
      <sz val="11"/>
      <color theme="8" tint="-0.24994659260841701"/>
      <name val="Aptos"/>
      <family val="2"/>
    </font>
    <font>
      <b/>
      <sz val="11"/>
      <color rgb="FF9A368B"/>
      <name val="Aptos"/>
      <family val="2"/>
    </font>
    <font>
      <b/>
      <sz val="20"/>
      <name val="Aptos"/>
      <family val="2"/>
    </font>
    <font>
      <b/>
      <sz val="14"/>
      <name val="Aptos"/>
      <family val="2"/>
    </font>
    <font>
      <sz val="12"/>
      <name val="Aptos"/>
      <family val="2"/>
    </font>
    <font>
      <sz val="12"/>
      <color theme="1"/>
      <name val="Aptos"/>
      <family val="2"/>
    </font>
    <font>
      <b/>
      <i/>
      <sz val="12"/>
      <color theme="0" tint="-0.499984740745262"/>
      <name val="Aptos"/>
      <family val="2"/>
    </font>
    <font>
      <b/>
      <sz val="11"/>
      <color theme="8" tint="-0.249977111117893"/>
      <name val="Aptos"/>
      <family val="2"/>
    </font>
    <font>
      <b/>
      <sz val="11"/>
      <color theme="5" tint="-0.249977111117893"/>
      <name val="Aptos"/>
      <family val="2"/>
    </font>
    <font>
      <b/>
      <sz val="11"/>
      <color theme="9" tint="-0.249977111117893"/>
      <name val="Aptos"/>
      <family val="2"/>
    </font>
    <font>
      <i/>
      <sz val="11"/>
      <color theme="0" tint="-0.499984740745262"/>
      <name val="Aptos"/>
      <family val="2"/>
    </font>
    <font>
      <b/>
      <sz val="11"/>
      <color rgb="FF000000"/>
      <name val="Aptos"/>
      <family val="2"/>
    </font>
    <font>
      <b/>
      <sz val="14"/>
      <color rgb="FFFFFF00"/>
      <name val="Aptos"/>
      <family val="2"/>
    </font>
    <font>
      <b/>
      <i/>
      <sz val="12"/>
      <color theme="0" tint="-0.34998626667073579"/>
      <name val="Aptos"/>
      <family val="2"/>
    </font>
    <font>
      <b/>
      <i/>
      <sz val="12"/>
      <name val="Aptos"/>
      <family val="2"/>
    </font>
    <font>
      <b/>
      <sz val="20"/>
      <color theme="0"/>
      <name val="Aptos"/>
      <family val="2"/>
    </font>
    <font>
      <b/>
      <i/>
      <sz val="11"/>
      <color theme="2" tint="-0.499984740745262"/>
      <name val="Aptos"/>
      <family val="2"/>
    </font>
    <font>
      <b/>
      <i/>
      <sz val="11"/>
      <name val="Aptos"/>
      <family val="2"/>
    </font>
    <font>
      <b/>
      <i/>
      <sz val="11"/>
      <color rgb="FFC00000"/>
      <name val="Aptos"/>
      <family val="2"/>
    </font>
    <font>
      <b/>
      <i/>
      <sz val="11"/>
      <color theme="9"/>
      <name val="Aptos"/>
      <family val="2"/>
    </font>
    <font>
      <b/>
      <i/>
      <sz val="12"/>
      <color theme="2" tint="-0.499984740745262"/>
      <name val="Aptos"/>
      <family val="2"/>
    </font>
    <font>
      <b/>
      <sz val="12"/>
      <color theme="2" tint="-0.499984740745262"/>
      <name val="Aptos"/>
      <family val="2"/>
    </font>
    <font>
      <b/>
      <i/>
      <sz val="12"/>
      <color theme="1" tint="0.499984740745262"/>
      <name val="Aptos"/>
      <family val="2"/>
    </font>
    <font>
      <b/>
      <sz val="10"/>
      <color theme="0"/>
      <name val="Aptos"/>
      <family val="2"/>
    </font>
    <font>
      <b/>
      <sz val="18"/>
      <color theme="0"/>
      <name val="Aptos"/>
      <family val="2"/>
    </font>
    <font>
      <b/>
      <i/>
      <sz val="11"/>
      <color rgb="FFFF0000"/>
      <name val="Aptos"/>
      <family val="2"/>
    </font>
    <font>
      <b/>
      <sz val="14"/>
      <color rgb="FFFF0000"/>
      <name val="Aptos"/>
      <family val="2"/>
    </font>
    <font>
      <sz val="11"/>
      <color theme="0"/>
      <name val="Aptos"/>
      <family val="2"/>
    </font>
    <font>
      <b/>
      <sz val="16"/>
      <color theme="1"/>
      <name val="Aptos"/>
      <family val="2"/>
    </font>
    <font>
      <b/>
      <sz val="10"/>
      <color theme="1"/>
      <name val="Aptos"/>
      <family val="2"/>
    </font>
    <font>
      <sz val="10"/>
      <color theme="1"/>
      <name val="Aptos"/>
      <family val="2"/>
    </font>
    <font>
      <sz val="10"/>
      <color theme="0"/>
      <name val="Aptos"/>
      <family val="2"/>
    </font>
    <font>
      <b/>
      <sz val="16"/>
      <name val="Aptos"/>
      <family val="2"/>
    </font>
    <font>
      <b/>
      <sz val="26"/>
      <color theme="1"/>
      <name val="Aptos"/>
      <family val="2"/>
    </font>
    <font>
      <sz val="9"/>
      <color theme="1"/>
      <name val="Aptos"/>
      <family val="2"/>
    </font>
    <font>
      <b/>
      <sz val="9"/>
      <color theme="1"/>
      <name val="Aptos"/>
      <family val="2"/>
    </font>
    <font>
      <b/>
      <sz val="10"/>
      <color theme="9"/>
      <name val="Aptos"/>
      <family val="2"/>
    </font>
    <font>
      <sz val="10"/>
      <name val="Aptos"/>
      <family val="2"/>
    </font>
    <font>
      <sz val="9"/>
      <color rgb="FF000000"/>
      <name val="Aptos"/>
      <family val="2"/>
    </font>
    <font>
      <sz val="10"/>
      <color rgb="FF000000"/>
      <name val="Aptos"/>
      <family val="2"/>
    </font>
    <font>
      <b/>
      <sz val="10"/>
      <color theme="4"/>
      <name val="Aptos"/>
      <family val="2"/>
    </font>
    <font>
      <b/>
      <sz val="18"/>
      <color rgb="FFC00000"/>
      <name val="Aptos"/>
      <family val="2"/>
    </font>
    <font>
      <i/>
      <sz val="11"/>
      <color rgb="FFFF0000"/>
      <name val="Aptos"/>
      <family val="2"/>
    </font>
    <font>
      <b/>
      <sz val="11"/>
      <color rgb="FFFF0000"/>
      <name val="Aptos"/>
      <family val="2"/>
    </font>
    <font>
      <u/>
      <sz val="11"/>
      <color theme="8" tint="-0.249977111117893"/>
      <name val="Aptos"/>
      <family val="2"/>
    </font>
    <font>
      <b/>
      <sz val="12"/>
      <color rgb="FFC00000"/>
      <name val="Aptos"/>
      <family val="2"/>
    </font>
    <font>
      <u/>
      <sz val="11"/>
      <color theme="8" tint="-0.24994659260841701"/>
      <name val="Aptos"/>
      <family val="2"/>
    </font>
    <font>
      <sz val="11"/>
      <color rgb="FF0563C1"/>
      <name val="Aptos"/>
      <family val="2"/>
    </font>
    <font>
      <b/>
      <sz val="7"/>
      <color theme="1"/>
      <name val="Aptos"/>
      <family val="2"/>
    </font>
    <font>
      <b/>
      <sz val="16"/>
      <color rgb="FFC00000"/>
      <name val="Aptos"/>
      <family val="2"/>
    </font>
    <font>
      <sz val="11"/>
      <color rgb="FF000000"/>
      <name val="Aptos"/>
      <family val="2"/>
    </font>
    <font>
      <u/>
      <sz val="11"/>
      <color theme="4"/>
      <name val="Aptos"/>
      <family val="2"/>
    </font>
    <font>
      <u/>
      <sz val="11"/>
      <name val="Aptos"/>
      <family val="2"/>
    </font>
    <font>
      <u/>
      <sz val="11"/>
      <color rgb="FFFF0000"/>
      <name val="Aptos"/>
      <family val="2"/>
    </font>
    <font>
      <b/>
      <sz val="18"/>
      <color theme="1"/>
      <name val="Aptos"/>
      <family val="2"/>
    </font>
    <font>
      <b/>
      <sz val="12"/>
      <color theme="4" tint="-0.249977111117893"/>
      <name val="Aptos"/>
      <family val="2"/>
    </font>
  </fonts>
  <fills count="16">
    <fill>
      <patternFill patternType="none"/>
    </fill>
    <fill>
      <patternFill patternType="gray125"/>
    </fill>
    <fill>
      <patternFill patternType="solid">
        <fgColor theme="0"/>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499984740745262"/>
        <bgColor indexed="65"/>
      </patternFill>
    </fill>
    <fill>
      <patternFill patternType="solid">
        <fgColor theme="0" tint="-0.249977111117893"/>
        <bgColor indexed="64"/>
      </patternFill>
    </fill>
    <fill>
      <patternFill patternType="solid">
        <fgColor theme="0" tint="-0.24994659260841701"/>
        <bgColor indexed="65"/>
      </patternFill>
    </fill>
    <fill>
      <patternFill patternType="solid">
        <fgColor theme="0" tint="-4.9989318521683403E-2"/>
        <bgColor indexed="65"/>
      </patternFill>
    </fill>
    <fill>
      <patternFill patternType="solid">
        <fgColor theme="9"/>
        <bgColor indexed="64"/>
      </patternFill>
    </fill>
    <fill>
      <patternFill patternType="solid">
        <fgColor theme="8" tint="-0.499984740745262"/>
        <bgColor theme="8" tint="-0.499984740745262"/>
      </patternFill>
    </fill>
    <fill>
      <patternFill patternType="solid">
        <fgColor theme="8" tint="-0.499984740745262"/>
        <bgColor indexed="64"/>
      </patternFill>
    </fill>
    <fill>
      <patternFill patternType="solid">
        <fgColor rgb="FFFF0000"/>
        <bgColor indexed="64"/>
      </patternFill>
    </fill>
    <fill>
      <patternFill patternType="solid">
        <fgColor theme="8" tint="0.59999389629810485"/>
        <bgColor indexed="64"/>
      </patternFill>
    </fill>
  </fills>
  <borders count="135">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ck">
        <color theme="8" tint="0.39991454817346722"/>
      </left>
      <right/>
      <top style="thick">
        <color theme="8" tint="0.39991454817346722"/>
      </top>
      <bottom/>
      <diagonal/>
    </border>
    <border>
      <left/>
      <right/>
      <top style="thick">
        <color theme="8" tint="0.39991454817346722"/>
      </top>
      <bottom/>
      <diagonal/>
    </border>
    <border>
      <left style="thick">
        <color theme="8" tint="0.39991454817346722"/>
      </left>
      <right/>
      <top/>
      <bottom/>
      <diagonal/>
    </border>
    <border>
      <left style="thick">
        <color theme="8" tint="0.39991454817346722"/>
      </left>
      <right/>
      <top/>
      <bottom style="thick">
        <color theme="8" tint="0.39991454817346722"/>
      </bottom>
      <diagonal/>
    </border>
    <border>
      <left/>
      <right/>
      <top/>
      <bottom style="thick">
        <color theme="8" tint="0.39991454817346722"/>
      </bottom>
      <diagonal/>
    </border>
    <border>
      <left style="medium">
        <color theme="8" tint="0.39994506668294322"/>
      </left>
      <right/>
      <top style="medium">
        <color theme="8" tint="0.39994506668294322"/>
      </top>
      <bottom/>
      <diagonal/>
    </border>
    <border>
      <left/>
      <right/>
      <top style="medium">
        <color theme="8" tint="0.39994506668294322"/>
      </top>
      <bottom/>
      <diagonal/>
    </border>
    <border>
      <left/>
      <right style="medium">
        <color theme="8" tint="0.39994506668294322"/>
      </right>
      <top style="medium">
        <color theme="8" tint="0.39994506668294322"/>
      </top>
      <bottom/>
      <diagonal/>
    </border>
    <border>
      <left style="medium">
        <color theme="8" tint="0.39994506668294322"/>
      </left>
      <right/>
      <top/>
      <bottom/>
      <diagonal/>
    </border>
    <border>
      <left/>
      <right style="medium">
        <color theme="8" tint="0.39994506668294322"/>
      </right>
      <top/>
      <bottom/>
      <diagonal/>
    </border>
    <border>
      <left style="medium">
        <color theme="8" tint="0.39994506668294322"/>
      </left>
      <right/>
      <top/>
      <bottom style="medium">
        <color theme="8" tint="0.39994506668294322"/>
      </bottom>
      <diagonal/>
    </border>
    <border>
      <left/>
      <right/>
      <top/>
      <bottom style="medium">
        <color theme="8" tint="0.39994506668294322"/>
      </bottom>
      <diagonal/>
    </border>
    <border>
      <left/>
      <right style="medium">
        <color theme="8" tint="0.39994506668294322"/>
      </right>
      <top/>
      <bottom style="medium">
        <color theme="8" tint="0.39994506668294322"/>
      </bottom>
      <diagonal/>
    </border>
    <border>
      <left/>
      <right style="thin">
        <color theme="0" tint="-0.249977111117893"/>
      </right>
      <top/>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249977111117893"/>
      </left>
      <right/>
      <top/>
      <bottom/>
      <diagonal/>
    </border>
    <border>
      <left style="thin">
        <color theme="0" tint="-0.249977111117893"/>
      </left>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77111117893"/>
      </left>
      <right style="thin">
        <color indexed="64"/>
      </right>
      <top style="thin">
        <color theme="0" tint="-0.249977111117893"/>
      </top>
      <bottom style="thin">
        <color theme="0" tint="-0.249977111117893"/>
      </bottom>
      <diagonal/>
    </border>
    <border>
      <left style="thin">
        <color indexed="64"/>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medium">
        <color theme="0" tint="-0.249977111117893"/>
      </bottom>
      <diagonal/>
    </border>
    <border>
      <left/>
      <right style="thin">
        <color theme="0" tint="-0.249977111117893"/>
      </right>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top/>
      <bottom style="medium">
        <color theme="0" tint="-0.249977111117893"/>
      </bottom>
      <diagonal/>
    </border>
    <border>
      <left style="thin">
        <color theme="0" tint="-0.249977111117893"/>
      </left>
      <right/>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bottom style="thick">
        <color theme="8" tint="0.39997558519241921"/>
      </bottom>
      <diagonal/>
    </border>
    <border>
      <left/>
      <right style="thick">
        <color theme="8" tint="0.39997558519241921"/>
      </right>
      <top style="thick">
        <color theme="8" tint="0.39997558519241921"/>
      </top>
      <bottom/>
      <diagonal/>
    </border>
    <border>
      <left/>
      <right style="thick">
        <color theme="8" tint="0.39997558519241921"/>
      </right>
      <top/>
      <bottom/>
      <diagonal/>
    </border>
    <border>
      <left/>
      <right style="thick">
        <color theme="8" tint="0.39997558519241921"/>
      </right>
      <top/>
      <bottom style="thick">
        <color theme="8" tint="0.39997558519241921"/>
      </bottom>
      <diagonal/>
    </border>
    <border>
      <left/>
      <right style="thin">
        <color theme="0" tint="-0.249977111117893"/>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4659260841701"/>
      </left>
      <right/>
      <top style="thin">
        <color theme="0" tint="-0.24994659260841701"/>
      </top>
      <bottom style="medium">
        <color theme="0" tint="-0.249977111117893"/>
      </bottom>
      <diagonal/>
    </border>
    <border>
      <left style="thin">
        <color theme="0" tint="-0.24994659260841701"/>
      </left>
      <right style="thin">
        <color theme="0" tint="-0.24994659260841701"/>
      </right>
      <top style="thin">
        <color theme="0" tint="-0.24994659260841701"/>
      </top>
      <bottom style="medium">
        <color theme="0" tint="-0.249977111117893"/>
      </bottom>
      <diagonal/>
    </border>
    <border>
      <left/>
      <right style="thin">
        <color theme="8" tint="-0.249977111117893"/>
      </right>
      <top style="thin">
        <color theme="0" tint="-0.249977111117893"/>
      </top>
      <bottom style="medium">
        <color theme="0" tint="-0.249977111117893"/>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4659260841701"/>
      </left>
      <right/>
      <top/>
      <bottom style="thin">
        <color theme="0" tint="-0.249977111117893"/>
      </bottom>
      <diagonal/>
    </border>
    <border>
      <left style="thin">
        <color theme="0" tint="-0.249977111117893"/>
      </left>
      <right/>
      <top style="thin">
        <color theme="0" tint="-0.24994659260841701"/>
      </top>
      <bottom/>
      <diagonal/>
    </border>
    <border>
      <left/>
      <right style="thin">
        <color theme="0" tint="-0.249977111117893"/>
      </right>
      <top/>
      <bottom style="thin">
        <color theme="0" tint="-0.24994659260841701"/>
      </bottom>
      <diagonal/>
    </border>
    <border>
      <left/>
      <right style="thin">
        <color theme="0" tint="-0.24994659260841701"/>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style="thick">
        <color theme="8" tint="-0.499984740745262"/>
      </left>
      <right/>
      <top style="thick">
        <color theme="8" tint="-0.499984740745262"/>
      </top>
      <bottom style="thick">
        <color theme="8" tint="-0.499984740745262"/>
      </bottom>
      <diagonal/>
    </border>
    <border>
      <left/>
      <right/>
      <top style="thick">
        <color theme="8" tint="-0.499984740745262"/>
      </top>
      <bottom style="thick">
        <color theme="8" tint="-0.499984740745262"/>
      </bottom>
      <diagonal/>
    </border>
    <border>
      <left/>
      <right style="thick">
        <color theme="8" tint="-0.499984740745262"/>
      </right>
      <top style="thick">
        <color theme="8" tint="-0.499984740745262"/>
      </top>
      <bottom style="thick">
        <color theme="8" tint="-0.499984740745262"/>
      </bottom>
      <diagonal/>
    </border>
    <border>
      <left style="thin">
        <color theme="0" tint="-0.249977111117893"/>
      </left>
      <right style="thin">
        <color theme="8" tint="-0.249977111117893"/>
      </right>
      <top style="thin">
        <color theme="0" tint="-0.249977111117893"/>
      </top>
      <bottom style="medium">
        <color theme="0" tint="-0.249977111117893"/>
      </bottom>
      <diagonal/>
    </border>
    <border>
      <left style="thin">
        <color theme="0" tint="-0.249977111117893"/>
      </left>
      <right/>
      <top style="medium">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24994659260841701"/>
      </right>
      <top/>
      <bottom style="thin">
        <color theme="0" tint="-0.249977111117893"/>
      </bottom>
      <diagonal/>
    </border>
    <border>
      <left style="thin">
        <color theme="0" tint="-0.249977111117893"/>
      </left>
      <right style="thin">
        <color theme="0" tint="-0.249977111117893"/>
      </right>
      <top style="medium">
        <color theme="0" tint="-0.249977111117893"/>
      </top>
      <bottom/>
      <diagonal/>
    </border>
    <border>
      <left/>
      <right/>
      <top style="medium">
        <color theme="0" tint="-0.249977111117893"/>
      </top>
      <bottom style="medium">
        <color theme="0" tint="-0.249977111117893"/>
      </bottom>
      <diagonal/>
    </border>
    <border>
      <left/>
      <right style="thin">
        <color theme="0" tint="-0.249977111117893"/>
      </right>
      <top style="medium">
        <color theme="0" tint="-0.249977111117893"/>
      </top>
      <bottom style="thin">
        <color theme="0" tint="-0.249977111117893"/>
      </bottom>
      <diagonal/>
    </border>
    <border>
      <left/>
      <right style="medium">
        <color theme="0" tint="-0.249977111117893"/>
      </right>
      <top style="medium">
        <color theme="0" tint="-0.249977111117893"/>
      </top>
      <bottom/>
      <diagonal/>
    </border>
    <border>
      <left/>
      <right style="thin">
        <color theme="0" tint="-0.249977111117893"/>
      </right>
      <top style="medium">
        <color theme="0" tint="-0.249977111117893"/>
      </top>
      <bottom/>
      <diagonal/>
    </border>
    <border>
      <left style="thin">
        <color theme="0" tint="-0.249977111117893"/>
      </left>
      <right style="thin">
        <color theme="0" tint="-0.249977111117893"/>
      </right>
      <top style="medium">
        <color theme="0" tint="-0.249977111117893"/>
      </top>
      <bottom style="medium">
        <color theme="0" tint="-0.249977111117893"/>
      </bottom>
      <diagonal/>
    </border>
    <border>
      <left/>
      <right/>
      <top/>
      <bottom style="medium">
        <color theme="0" tint="-0.14999847407452621"/>
      </bottom>
      <diagonal/>
    </border>
    <border>
      <left/>
      <right style="thin">
        <color theme="0" tint="-0.249977111117893"/>
      </right>
      <top/>
      <bottom style="medium">
        <color theme="0" tint="-0.14999847407452621"/>
      </bottom>
      <diagonal/>
    </border>
    <border>
      <left style="medium">
        <color theme="0" tint="-0.14999847407452621"/>
      </left>
      <right/>
      <top/>
      <bottom/>
      <diagonal/>
    </border>
    <border>
      <left/>
      <right style="thin">
        <color theme="0" tint="-0.249977111117893"/>
      </right>
      <top style="medium">
        <color theme="0" tint="-0.14999847407452621"/>
      </top>
      <bottom/>
      <diagonal/>
    </border>
    <border>
      <left style="thin">
        <color theme="0" tint="-0.249977111117893"/>
      </left>
      <right style="thin">
        <color theme="0" tint="-0.249977111117893"/>
      </right>
      <top style="medium">
        <color theme="0" tint="-0.14999847407452621"/>
      </top>
      <bottom style="thin">
        <color theme="0" tint="-0.249977111117893"/>
      </bottom>
      <diagonal/>
    </border>
    <border>
      <left/>
      <right style="thin">
        <color theme="0" tint="-0.249977111117893"/>
      </right>
      <top style="medium">
        <color theme="0" tint="-0.14999847407452621"/>
      </top>
      <bottom style="thin">
        <color theme="0" tint="-0.249977111117893"/>
      </bottom>
      <diagonal/>
    </border>
    <border>
      <left style="thin">
        <color theme="0" tint="-0.249977111117893"/>
      </left>
      <right style="thin">
        <color theme="0" tint="-0.249977111117893"/>
      </right>
      <top style="medium">
        <color theme="0" tint="-0.14999847407452621"/>
      </top>
      <bottom/>
      <diagonal/>
    </border>
    <border>
      <left/>
      <right style="medium">
        <color theme="0" tint="-0.14999847407452621"/>
      </right>
      <top style="medium">
        <color theme="0" tint="-0.14999847407452621"/>
      </top>
      <bottom/>
      <diagonal/>
    </border>
    <border>
      <left/>
      <right style="medium">
        <color theme="0" tint="-0.14999847407452621"/>
      </right>
      <top/>
      <bottom/>
      <diagonal/>
    </border>
    <border>
      <left style="thin">
        <color theme="0" tint="-0.249977111117893"/>
      </left>
      <right style="thin">
        <color theme="0" tint="-0.249977111117893"/>
      </right>
      <top/>
      <bottom style="medium">
        <color theme="0" tint="-0.14999847407452621"/>
      </bottom>
      <diagonal/>
    </border>
    <border>
      <left/>
      <right style="medium">
        <color theme="0" tint="-0.14999847407452621"/>
      </right>
      <top/>
      <bottom style="medium">
        <color theme="0" tint="-0.14999847407452621"/>
      </bottom>
      <diagonal/>
    </border>
    <border>
      <left/>
      <right/>
      <top style="medium">
        <color theme="0" tint="-0.14999847407452621"/>
      </top>
      <bottom/>
      <diagonal/>
    </border>
    <border>
      <left style="thin">
        <color theme="0" tint="-0.249977111117893"/>
      </left>
      <right style="thin">
        <color theme="0" tint="-0.249977111117893"/>
      </right>
      <top style="thin">
        <color theme="0" tint="-0.249977111117893"/>
      </top>
      <bottom style="medium">
        <color theme="0" tint="-0.14999847407452621"/>
      </bottom>
      <diagonal/>
    </border>
    <border>
      <left style="medium">
        <color theme="0" tint="-0.14999847407452621"/>
      </left>
      <right/>
      <top style="medium">
        <color theme="0" tint="-0.14999847407452621"/>
      </top>
      <bottom/>
      <diagonal/>
    </border>
    <border>
      <left/>
      <right/>
      <top style="medium">
        <color theme="0" tint="-0.14999847407452621"/>
      </top>
      <bottom style="thin">
        <color theme="0" tint="-0.249977111117893"/>
      </bottom>
      <diagonal/>
    </border>
    <border>
      <left style="thin">
        <color theme="0" tint="-0.249977111117893"/>
      </left>
      <right/>
      <top style="medium">
        <color theme="0" tint="-0.14999847407452621"/>
      </top>
      <bottom/>
      <diagonal/>
    </border>
    <border>
      <left style="medium">
        <color theme="0" tint="-0.14999847407452621"/>
      </left>
      <right/>
      <top/>
      <bottom style="medium">
        <color theme="0" tint="-0.14999847407452621"/>
      </bottom>
      <diagonal/>
    </border>
    <border>
      <left style="thin">
        <color theme="0" tint="-0.249977111117893"/>
      </left>
      <right/>
      <top style="thin">
        <color theme="0" tint="-0.249977111117893"/>
      </top>
      <bottom style="medium">
        <color theme="0" tint="-0.14999847407452621"/>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thin">
        <color theme="0" tint="-0.14999847407452621"/>
      </right>
      <top/>
      <bottom/>
      <diagonal/>
    </border>
    <border>
      <left style="thin">
        <color theme="0" tint="-0.14999847407452621"/>
      </left>
      <right style="thin">
        <color theme="0" tint="-0.14999847407452621"/>
      </right>
      <top/>
      <bottom/>
      <diagonal/>
    </border>
    <border>
      <left style="thin">
        <color theme="0" tint="-0.149998474074526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9847407452621"/>
      </right>
      <top style="thin">
        <color theme="0" tint="-0.14996795556505021"/>
      </top>
      <bottom style="thin">
        <color theme="0" tint="-0.14996795556505021"/>
      </bottom>
      <diagonal/>
    </border>
    <border>
      <left style="thin">
        <color theme="0" tint="-0.14999847407452621"/>
      </left>
      <right style="thin">
        <color theme="0" tint="-0.14996795556505021"/>
      </right>
      <top style="thin">
        <color theme="0" tint="-0.14996795556505021"/>
      </top>
      <bottom style="thin">
        <color theme="0" tint="-0.14999847407452621"/>
      </bottom>
      <diagonal/>
    </border>
    <border>
      <left style="thin">
        <color theme="0" tint="-0.14996795556505021"/>
      </left>
      <right style="thin">
        <color theme="0" tint="-0.14999847407452621"/>
      </right>
      <top style="thin">
        <color theme="0" tint="-0.14996795556505021"/>
      </top>
      <bottom style="thin">
        <color theme="0" tint="-0.14999847407452621"/>
      </bottom>
      <diagonal/>
    </border>
    <border>
      <left style="thin">
        <color theme="0" tint="-0.14999847407452621"/>
      </left>
      <right style="thin">
        <color theme="0" tint="-0.249977111117893"/>
      </right>
      <top style="thin">
        <color theme="0" tint="-0.249977111117893"/>
      </top>
      <bottom style="medium">
        <color theme="0" tint="-0.249977111117893"/>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s>
  <cellStyleXfs count="28">
    <xf numFmtId="0" fontId="0" fillId="0" borderId="0">
      <alignment vertical="center"/>
    </xf>
    <xf numFmtId="0" fontId="13" fillId="0" borderId="0" applyNumberFormat="0" applyFill="0" applyBorder="0" applyProtection="0">
      <alignment horizontal="center" vertical="center"/>
    </xf>
    <xf numFmtId="0" fontId="10" fillId="2" borderId="0">
      <alignment horizontal="left" vertical="center"/>
    </xf>
    <xf numFmtId="0" fontId="14" fillId="0" borderId="0">
      <alignment horizontal="left" vertical="center"/>
    </xf>
    <xf numFmtId="0" fontId="7" fillId="0" borderId="0">
      <alignment horizontal="left" vertical="center" wrapText="1"/>
    </xf>
    <xf numFmtId="0" fontId="11" fillId="0" borderId="0">
      <alignment horizontal="center" vertical="center"/>
    </xf>
    <xf numFmtId="0" fontId="3" fillId="6" borderId="0">
      <alignment horizontal="left" vertical="center"/>
    </xf>
    <xf numFmtId="0" fontId="4" fillId="6" borderId="0">
      <alignment horizontal="left" vertical="center"/>
    </xf>
    <xf numFmtId="0" fontId="1" fillId="0" borderId="0">
      <alignment horizontal="left" vertical="center"/>
    </xf>
    <xf numFmtId="0" fontId="5" fillId="7" borderId="0">
      <alignment horizontal="center" vertical="center"/>
    </xf>
    <xf numFmtId="0" fontId="9" fillId="0" borderId="0">
      <alignment horizontal="right" vertical="center"/>
    </xf>
    <xf numFmtId="0" fontId="8" fillId="0" borderId="0">
      <alignment horizontal="right" vertical="center"/>
    </xf>
    <xf numFmtId="0" fontId="12" fillId="0" borderId="0">
      <alignment horizontal="right" vertical="center"/>
    </xf>
    <xf numFmtId="0" fontId="2" fillId="0" borderId="0">
      <alignment horizontal="right" vertical="center"/>
    </xf>
    <xf numFmtId="0" fontId="16" fillId="9" borderId="45">
      <alignment horizontal="center" vertical="center"/>
    </xf>
    <xf numFmtId="0" fontId="2" fillId="0" borderId="0">
      <alignment vertical="center"/>
    </xf>
    <xf numFmtId="0" fontId="1" fillId="0" borderId="0">
      <alignment horizontal="left" vertical="center" wrapText="1"/>
    </xf>
    <xf numFmtId="0" fontId="1" fillId="0" borderId="0">
      <alignment horizontal="center" vertical="center"/>
    </xf>
    <xf numFmtId="0" fontId="5" fillId="4" borderId="0">
      <alignment horizontal="left" vertical="center"/>
    </xf>
    <xf numFmtId="0" fontId="2" fillId="0" borderId="0">
      <alignment horizontal="center" vertical="center"/>
    </xf>
    <xf numFmtId="0" fontId="8" fillId="2" borderId="0">
      <alignment horizontal="right" vertical="center"/>
    </xf>
    <xf numFmtId="0" fontId="9" fillId="2" borderId="0">
      <alignment horizontal="right" vertical="center"/>
    </xf>
    <xf numFmtId="0" fontId="15" fillId="0" borderId="0">
      <alignment vertical="center"/>
    </xf>
    <xf numFmtId="0" fontId="17" fillId="10" borderId="0">
      <alignment horizontal="left" vertical="center"/>
    </xf>
    <xf numFmtId="0" fontId="13" fillId="0" borderId="0">
      <alignment horizontal="left" vertical="center"/>
    </xf>
    <xf numFmtId="0" fontId="1" fillId="8" borderId="0">
      <alignment horizontal="center" vertical="center"/>
    </xf>
    <xf numFmtId="0" fontId="4" fillId="5" borderId="0">
      <alignment horizontal="left" vertical="center"/>
    </xf>
    <xf numFmtId="0" fontId="1" fillId="11" borderId="0" applyAlignment="0">
      <alignment horizontal="center" vertical="center"/>
    </xf>
  </cellStyleXfs>
  <cellXfs count="892">
    <xf numFmtId="0" fontId="0" fillId="0" borderId="0" xfId="0">
      <alignment vertical="center"/>
    </xf>
    <xf numFmtId="0" fontId="18" fillId="0" borderId="0" xfId="0" applyFont="1">
      <alignment vertical="center"/>
    </xf>
    <xf numFmtId="0" fontId="19" fillId="4" borderId="0" xfId="4" applyFont="1" applyFill="1" applyAlignment="1">
      <alignment horizontal="center" vertical="center" wrapText="1"/>
    </xf>
    <xf numFmtId="0" fontId="20" fillId="6" borderId="0" xfId="0" applyFont="1" applyFill="1" applyAlignment="1">
      <alignment horizontal="center" vertical="center"/>
    </xf>
    <xf numFmtId="0" fontId="21" fillId="6" borderId="0" xfId="4" applyFont="1" applyFill="1">
      <alignment horizontal="left" vertical="center" wrapText="1"/>
    </xf>
    <xf numFmtId="0" fontId="21" fillId="0" borderId="0" xfId="4" applyFont="1">
      <alignment horizontal="left" vertical="center" wrapText="1"/>
    </xf>
    <xf numFmtId="0" fontId="18" fillId="0" borderId="0" xfId="17" applyFont="1">
      <alignment horizontal="center" vertical="center"/>
    </xf>
    <xf numFmtId="0" fontId="18" fillId="5" borderId="0" xfId="0" applyFont="1" applyFill="1">
      <alignment vertical="center"/>
    </xf>
    <xf numFmtId="0" fontId="18" fillId="5" borderId="0" xfId="0" applyFont="1" applyFill="1" applyAlignment="1">
      <alignment horizontal="center"/>
    </xf>
    <xf numFmtId="0" fontId="23" fillId="5" borderId="0" xfId="2" applyFont="1" applyFill="1">
      <alignment horizontal="left" vertical="center"/>
    </xf>
    <xf numFmtId="0" fontId="18" fillId="5" borderId="0" xfId="17" applyFont="1" applyFill="1">
      <alignment horizontal="center" vertical="center"/>
    </xf>
    <xf numFmtId="0" fontId="24" fillId="6" borderId="0" xfId="1" applyFont="1" applyFill="1">
      <alignment horizontal="center" vertical="center"/>
    </xf>
    <xf numFmtId="0" fontId="25" fillId="6" borderId="0" xfId="15" applyFont="1" applyFill="1">
      <alignment vertical="center"/>
    </xf>
    <xf numFmtId="0" fontId="18" fillId="6" borderId="0" xfId="0" applyFont="1" applyFill="1" applyAlignment="1">
      <alignment wrapText="1"/>
    </xf>
    <xf numFmtId="0" fontId="18" fillId="15" borderId="0" xfId="0" applyFont="1" applyFill="1" applyAlignment="1">
      <alignment wrapText="1"/>
    </xf>
    <xf numFmtId="0" fontId="21" fillId="15" borderId="0" xfId="1" applyFont="1" applyFill="1">
      <alignment horizontal="center" vertical="center"/>
    </xf>
    <xf numFmtId="0" fontId="18" fillId="15" borderId="0" xfId="8" applyFont="1" applyFill="1">
      <alignment horizontal="left" vertical="center"/>
    </xf>
    <xf numFmtId="0" fontId="18" fillId="6" borderId="0" xfId="0" applyFont="1" applyFill="1">
      <alignment vertical="center"/>
    </xf>
    <xf numFmtId="0" fontId="18" fillId="6" borderId="0" xfId="8" applyFont="1" applyFill="1">
      <alignment horizontal="left" vertical="center"/>
    </xf>
    <xf numFmtId="0" fontId="18" fillId="0" borderId="0" xfId="0" applyFont="1" applyAlignment="1">
      <alignment wrapText="1"/>
    </xf>
    <xf numFmtId="0" fontId="26" fillId="0" borderId="0" xfId="1" applyFont="1" applyFill="1">
      <alignment horizontal="center" vertical="center"/>
    </xf>
    <xf numFmtId="0" fontId="25" fillId="6" borderId="0" xfId="0" applyFont="1" applyFill="1">
      <alignment vertical="center"/>
    </xf>
    <xf numFmtId="0" fontId="18" fillId="15" borderId="0" xfId="0" applyFont="1" applyFill="1">
      <alignment vertical="center"/>
    </xf>
    <xf numFmtId="0" fontId="18" fillId="15" borderId="0" xfId="0" applyFont="1" applyFill="1" applyAlignment="1">
      <alignment vertical="top" wrapText="1"/>
    </xf>
    <xf numFmtId="0" fontId="18" fillId="15" borderId="0" xfId="16" applyFont="1" applyFill="1">
      <alignment horizontal="left" vertical="center" wrapText="1"/>
    </xf>
    <xf numFmtId="0" fontId="18" fillId="0" borderId="0" xfId="8" applyFont="1">
      <alignment horizontal="left" vertical="center"/>
    </xf>
    <xf numFmtId="0" fontId="18" fillId="0" borderId="0" xfId="0" applyFont="1" applyAlignment="1">
      <alignment horizontal="center"/>
    </xf>
    <xf numFmtId="0" fontId="27" fillId="2" borderId="0" xfId="0" applyFont="1" applyFill="1" applyAlignment="1">
      <alignment horizontal="center"/>
    </xf>
    <xf numFmtId="0" fontId="28" fillId="2" borderId="0" xfId="0" applyFont="1" applyFill="1" applyAlignment="1">
      <alignment horizontal="center"/>
    </xf>
    <xf numFmtId="0" fontId="28" fillId="2" borderId="0" xfId="0" applyFont="1" applyFill="1" applyAlignment="1">
      <alignment horizontal="left"/>
    </xf>
    <xf numFmtId="0" fontId="29" fillId="0" borderId="0" xfId="2" applyFont="1" applyFill="1">
      <alignment horizontal="left" vertical="center"/>
    </xf>
    <xf numFmtId="0" fontId="30" fillId="0" borderId="0" xfId="3" applyFont="1">
      <alignment horizontal="left" vertical="center"/>
    </xf>
    <xf numFmtId="0" fontId="30" fillId="0" borderId="0" xfId="3" applyFont="1" applyAlignment="1">
      <alignment vertical="center"/>
    </xf>
    <xf numFmtId="0" fontId="21" fillId="0" borderId="0" xfId="4" applyFont="1" applyAlignment="1">
      <alignment vertical="center" wrapText="1"/>
    </xf>
    <xf numFmtId="0" fontId="21" fillId="0" borderId="0" xfId="0" applyFont="1" applyAlignment="1">
      <alignment vertical="center" wrapText="1"/>
    </xf>
    <xf numFmtId="0" fontId="21" fillId="0" borderId="0" xfId="0" applyFont="1" applyAlignment="1">
      <alignment horizontal="center" vertical="center" wrapText="1"/>
    </xf>
    <xf numFmtId="0" fontId="21" fillId="0" borderId="0" xfId="4" applyFont="1" applyAlignment="1">
      <alignment horizontal="center" vertical="center" wrapText="1"/>
    </xf>
    <xf numFmtId="0" fontId="31" fillId="0" borderId="0" xfId="7" applyFont="1" applyFill="1" applyAlignment="1">
      <alignment horizontal="left" vertical="center" wrapText="1"/>
    </xf>
    <xf numFmtId="0" fontId="32" fillId="0" borderId="0" xfId="3" applyFont="1">
      <alignment horizontal="left" vertical="center"/>
    </xf>
    <xf numFmtId="0" fontId="33" fillId="6" borderId="0" xfId="0" applyFont="1" applyFill="1" applyAlignment="1">
      <alignment horizontal="left"/>
    </xf>
    <xf numFmtId="0" fontId="33" fillId="0" borderId="0" xfId="0" applyFont="1" applyAlignment="1">
      <alignment horizontal="left"/>
    </xf>
    <xf numFmtId="0" fontId="22" fillId="6" borderId="0" xfId="4" applyFont="1" applyFill="1" applyAlignment="1">
      <alignment horizontal="center" vertical="top" wrapText="1"/>
    </xf>
    <xf numFmtId="0" fontId="22" fillId="6" borderId="0" xfId="4" applyFont="1" applyFill="1">
      <alignment horizontal="left" vertical="center" wrapText="1"/>
    </xf>
    <xf numFmtId="0" fontId="18" fillId="0" borderId="0" xfId="0" applyFont="1" applyAlignment="1">
      <alignment horizontal="center" vertical="center" wrapText="1"/>
    </xf>
    <xf numFmtId="0" fontId="35" fillId="6" borderId="0" xfId="4" applyFont="1" applyFill="1" applyProtection="1">
      <alignment horizontal="left" vertical="center" wrapText="1"/>
      <protection locked="0"/>
    </xf>
    <xf numFmtId="0" fontId="30" fillId="6" borderId="0" xfId="3" applyFont="1" applyFill="1">
      <alignment horizontal="left" vertical="center"/>
    </xf>
    <xf numFmtId="0" fontId="22" fillId="6" borderId="0" xfId="0" applyFont="1" applyFill="1" applyAlignment="1">
      <alignment horizontal="center" vertical="top" wrapText="1"/>
    </xf>
    <xf numFmtId="0" fontId="21" fillId="6" borderId="0" xfId="4" applyFont="1" applyFill="1" applyAlignment="1">
      <alignment horizontal="left" vertical="top" wrapText="1"/>
    </xf>
    <xf numFmtId="0" fontId="37" fillId="6" borderId="0" xfId="0" applyFont="1" applyFill="1" applyAlignment="1">
      <alignment horizontal="center" vertical="top" wrapText="1"/>
    </xf>
    <xf numFmtId="0" fontId="30" fillId="6" borderId="0" xfId="0" applyFont="1" applyFill="1" applyAlignment="1">
      <alignment horizontal="center" vertical="top"/>
    </xf>
    <xf numFmtId="0" fontId="38" fillId="0" borderId="0" xfId="0" applyFont="1" applyAlignment="1">
      <alignment horizontal="center" vertical="center"/>
    </xf>
    <xf numFmtId="0" fontId="18" fillId="0" borderId="0" xfId="0" applyFont="1" applyAlignment="1">
      <alignment horizontal="left" wrapText="1"/>
    </xf>
    <xf numFmtId="0" fontId="21" fillId="0" borderId="0" xfId="0" applyFont="1" applyAlignment="1"/>
    <xf numFmtId="0" fontId="18" fillId="0" borderId="0" xfId="0" applyFont="1" applyAlignment="1"/>
    <xf numFmtId="0" fontId="22" fillId="0" borderId="0" xfId="0" applyFont="1" applyAlignment="1">
      <alignment horizontal="left" vertical="center"/>
    </xf>
    <xf numFmtId="0" fontId="22" fillId="3" borderId="0" xfId="0" applyFont="1" applyFill="1" applyAlignment="1">
      <alignment horizontal="center" vertical="center"/>
    </xf>
    <xf numFmtId="0" fontId="22" fillId="6" borderId="0" xfId="0" applyFont="1" applyFill="1" applyAlignment="1">
      <alignment horizontal="center" vertical="center"/>
    </xf>
    <xf numFmtId="0" fontId="22" fillId="3" borderId="0" xfId="4" applyFont="1" applyFill="1" applyAlignment="1">
      <alignment horizontal="center" vertical="center" wrapText="1"/>
    </xf>
    <xf numFmtId="0" fontId="39" fillId="0" borderId="0" xfId="4" applyFont="1" applyAlignment="1">
      <alignment vertical="top" wrapText="1"/>
    </xf>
    <xf numFmtId="0" fontId="25" fillId="0" borderId="0" xfId="0" applyFont="1" applyAlignment="1">
      <alignment horizontal="left"/>
    </xf>
    <xf numFmtId="0" fontId="19" fillId="4" borderId="0" xfId="0" applyFont="1" applyFill="1" applyAlignment="1">
      <alignment horizontal="center" vertical="center"/>
    </xf>
    <xf numFmtId="0" fontId="19" fillId="6" borderId="0" xfId="0" applyFont="1" applyFill="1" applyAlignment="1">
      <alignment horizontal="center" vertical="center"/>
    </xf>
    <xf numFmtId="0" fontId="19" fillId="4" borderId="0" xfId="4" applyFont="1" applyFill="1" applyAlignment="1">
      <alignment horizontal="center" wrapText="1"/>
    </xf>
    <xf numFmtId="0" fontId="22" fillId="5" borderId="0" xfId="4" applyFont="1" applyFill="1" applyAlignment="1">
      <alignment horizontal="center" vertical="center" wrapText="1"/>
    </xf>
    <xf numFmtId="0" fontId="22" fillId="6" borderId="0" xfId="4" applyFont="1" applyFill="1" applyAlignment="1">
      <alignment horizontal="center" vertical="center" wrapText="1"/>
    </xf>
    <xf numFmtId="0" fontId="22" fillId="11" borderId="0" xfId="4" applyFont="1" applyFill="1" applyAlignment="1">
      <alignment horizontal="center" vertical="center" wrapText="1"/>
    </xf>
    <xf numFmtId="0" fontId="22" fillId="6" borderId="0" xfId="4" applyFont="1" applyFill="1" applyAlignment="1">
      <alignment vertical="center" wrapText="1"/>
    </xf>
    <xf numFmtId="0" fontId="40" fillId="0" borderId="0" xfId="0" applyFont="1" applyAlignment="1">
      <alignment vertical="center" wrapText="1"/>
    </xf>
    <xf numFmtId="0" fontId="21" fillId="6" borderId="0" xfId="4" applyFont="1" applyFill="1" applyAlignment="1">
      <alignment vertical="center" wrapText="1"/>
    </xf>
    <xf numFmtId="0" fontId="22" fillId="6" borderId="0" xfId="4" applyFont="1" applyFill="1" applyAlignment="1">
      <alignment vertical="center"/>
    </xf>
    <xf numFmtId="0" fontId="21" fillId="6" borderId="0" xfId="4" applyFont="1" applyFill="1" applyAlignment="1">
      <alignment vertical="center"/>
    </xf>
    <xf numFmtId="0" fontId="18" fillId="6" borderId="0" xfId="0" applyFont="1" applyFill="1" applyAlignment="1">
      <alignment horizontal="left" vertical="center"/>
    </xf>
    <xf numFmtId="0" fontId="18" fillId="0" borderId="0" xfId="0" applyFont="1" applyAlignment="1">
      <alignment horizontal="left" vertical="center"/>
    </xf>
    <xf numFmtId="0" fontId="19" fillId="6" borderId="0" xfId="4" applyFont="1" applyFill="1" applyAlignment="1">
      <alignment horizontal="center" vertical="center" wrapText="1"/>
    </xf>
    <xf numFmtId="0" fontId="21" fillId="6" borderId="0" xfId="4" applyFont="1" applyFill="1" applyAlignment="1">
      <alignment horizontal="left" vertical="center"/>
    </xf>
    <xf numFmtId="0" fontId="18" fillId="6" borderId="0" xfId="0" applyFont="1" applyFill="1" applyAlignment="1">
      <alignment horizontal="left" wrapText="1"/>
    </xf>
    <xf numFmtId="0" fontId="43" fillId="0" borderId="0" xfId="0" applyFont="1">
      <alignment vertical="center"/>
    </xf>
    <xf numFmtId="0" fontId="18" fillId="6" borderId="0" xfId="0" applyFont="1" applyFill="1" applyAlignment="1">
      <alignment horizontal="left" vertical="center" wrapText="1"/>
    </xf>
    <xf numFmtId="0" fontId="18" fillId="0" borderId="0" xfId="0" applyFont="1" applyAlignment="1">
      <alignment horizontal="left" vertical="center" wrapText="1"/>
    </xf>
    <xf numFmtId="0" fontId="19" fillId="6" borderId="0" xfId="4" applyFont="1" applyFill="1" applyAlignment="1">
      <alignment vertical="center" wrapText="1"/>
    </xf>
    <xf numFmtId="0" fontId="21" fillId="6" borderId="0" xfId="0" applyFont="1" applyFill="1" applyAlignment="1">
      <alignment horizontal="left"/>
    </xf>
    <xf numFmtId="0" fontId="21" fillId="0" borderId="0" xfId="0" applyFont="1" applyAlignment="1">
      <alignment horizontal="left"/>
    </xf>
    <xf numFmtId="0" fontId="18" fillId="8" borderId="0" xfId="0" applyFont="1" applyFill="1" applyAlignment="1">
      <alignment horizontal="center" vertical="center"/>
    </xf>
    <xf numFmtId="0" fontId="18" fillId="6" borderId="0" xfId="0" applyFont="1" applyFill="1" applyAlignment="1">
      <alignment vertical="center" wrapText="1"/>
    </xf>
    <xf numFmtId="0" fontId="18" fillId="11" borderId="0" xfId="5" applyFont="1" applyFill="1">
      <alignment horizontal="center" vertical="center"/>
    </xf>
    <xf numFmtId="0" fontId="30" fillId="0" borderId="0" xfId="3" applyFont="1" applyAlignment="1">
      <alignment horizontal="left" vertical="center" wrapText="1"/>
    </xf>
    <xf numFmtId="0" fontId="46" fillId="6" borderId="0" xfId="0" applyFont="1" applyFill="1" applyAlignment="1">
      <alignment horizontal="left" vertical="top"/>
    </xf>
    <xf numFmtId="0" fontId="20" fillId="6" borderId="0" xfId="0" applyFont="1" applyFill="1" applyAlignment="1">
      <alignment horizontal="center" vertical="top"/>
    </xf>
    <xf numFmtId="0" fontId="25" fillId="0" borderId="0" xfId="0" applyFont="1" applyAlignment="1">
      <alignment horizontal="center"/>
    </xf>
    <xf numFmtId="0" fontId="20" fillId="0" borderId="0" xfId="0" applyFont="1" applyAlignment="1">
      <alignment horizontal="center" vertical="top"/>
    </xf>
    <xf numFmtId="0" fontId="46" fillId="6" borderId="0" xfId="0" applyFont="1" applyFill="1" applyAlignment="1">
      <alignment horizontal="center" vertical="center"/>
    </xf>
    <xf numFmtId="0" fontId="18" fillId="6" borderId="0" xfId="0" applyFont="1" applyFill="1" applyAlignment="1">
      <alignment horizontal="left" vertical="top" wrapText="1"/>
    </xf>
    <xf numFmtId="0" fontId="18" fillId="0" borderId="0" xfId="0" applyFont="1" applyAlignment="1">
      <alignment horizontal="left" vertical="top" wrapText="1"/>
    </xf>
    <xf numFmtId="0" fontId="20" fillId="6" borderId="0" xfId="0" applyFont="1" applyFill="1" applyAlignment="1">
      <alignment vertical="top"/>
    </xf>
    <xf numFmtId="0" fontId="20" fillId="0" borderId="0" xfId="0" applyFont="1" applyAlignment="1">
      <alignment horizontal="center" vertical="center"/>
    </xf>
    <xf numFmtId="0" fontId="18" fillId="0" borderId="0" xfId="0" applyFont="1" applyAlignment="1">
      <alignment vertical="center" wrapText="1"/>
    </xf>
    <xf numFmtId="0" fontId="47" fillId="0" borderId="0" xfId="0" applyFont="1" applyAlignment="1">
      <alignment vertical="center" wrapText="1"/>
    </xf>
    <xf numFmtId="0" fontId="26" fillId="5" borderId="0" xfId="1" applyFont="1" applyFill="1">
      <alignment horizontal="center" vertical="center"/>
    </xf>
    <xf numFmtId="0" fontId="48" fillId="0" borderId="0" xfId="1" applyFont="1" applyFill="1" applyAlignment="1">
      <alignment vertical="center"/>
    </xf>
    <xf numFmtId="0" fontId="49" fillId="0" borderId="0" xfId="1" applyFont="1" applyAlignment="1">
      <alignment vertical="center"/>
    </xf>
    <xf numFmtId="0" fontId="50" fillId="0" borderId="0" xfId="1" applyFont="1" applyFill="1" applyAlignment="1">
      <alignment vertical="center" wrapText="1"/>
    </xf>
    <xf numFmtId="0" fontId="51" fillId="0" borderId="0" xfId="0" applyFont="1">
      <alignment vertical="center"/>
    </xf>
    <xf numFmtId="0" fontId="26" fillId="0" borderId="0" xfId="1" applyFont="1" applyFill="1" applyAlignment="1">
      <alignment horizontal="center" vertical="center" wrapText="1"/>
    </xf>
    <xf numFmtId="0" fontId="31" fillId="5" borderId="0" xfId="26" applyFont="1" applyAlignment="1">
      <alignment horizontal="center" vertical="center" wrapText="1"/>
    </xf>
    <xf numFmtId="0" fontId="53" fillId="0" borderId="0" xfId="1" applyFont="1" applyFill="1" applyAlignment="1">
      <alignment vertical="center"/>
    </xf>
    <xf numFmtId="0" fontId="27" fillId="0" borderId="0" xfId="1" applyFont="1" applyAlignment="1">
      <alignment vertical="center"/>
    </xf>
    <xf numFmtId="0" fontId="54" fillId="0" borderId="0" xfId="1" applyFont="1" applyFill="1" applyAlignment="1">
      <alignment vertical="center"/>
    </xf>
    <xf numFmtId="0" fontId="55" fillId="0" borderId="0" xfId="1" applyFont="1" applyAlignment="1">
      <alignment vertical="center"/>
    </xf>
    <xf numFmtId="0" fontId="21" fillId="0" borderId="0" xfId="4" applyFont="1" applyAlignment="1">
      <alignment horizontal="left" vertical="top" wrapText="1"/>
    </xf>
    <xf numFmtId="0" fontId="26" fillId="0" borderId="0" xfId="1" applyFont="1" applyAlignment="1">
      <alignment vertical="center"/>
    </xf>
    <xf numFmtId="0" fontId="26" fillId="0" borderId="0" xfId="1" applyFont="1" applyFill="1" applyAlignment="1">
      <alignment vertical="center" wrapText="1"/>
    </xf>
    <xf numFmtId="0" fontId="43" fillId="0" borderId="0" xfId="1" applyFont="1" applyFill="1" applyAlignment="1">
      <alignment vertical="center"/>
    </xf>
    <xf numFmtId="0" fontId="18" fillId="3" borderId="0" xfId="0" applyFont="1" applyFill="1">
      <alignment vertical="center"/>
    </xf>
    <xf numFmtId="0" fontId="29" fillId="3" borderId="0" xfId="2" applyFont="1" applyFill="1" applyAlignment="1">
      <alignment horizontal="center" vertical="center"/>
    </xf>
    <xf numFmtId="0" fontId="23" fillId="3" borderId="0" xfId="2" applyFont="1" applyFill="1">
      <alignment horizontal="left" vertical="center"/>
    </xf>
    <xf numFmtId="0" fontId="29" fillId="3" borderId="0" xfId="2" applyFont="1" applyFill="1">
      <alignment horizontal="left" vertical="center"/>
    </xf>
    <xf numFmtId="0" fontId="18" fillId="8" borderId="0" xfId="25" applyFont="1">
      <alignment horizontal="center" vertical="center"/>
    </xf>
    <xf numFmtId="0" fontId="21" fillId="6" borderId="0" xfId="4" applyFont="1" applyFill="1" applyAlignment="1">
      <alignment horizontal="center" vertical="center" wrapText="1"/>
    </xf>
    <xf numFmtId="0" fontId="26" fillId="8" borderId="0" xfId="1" applyFont="1" applyFill="1">
      <alignment horizontal="center" vertical="center"/>
    </xf>
    <xf numFmtId="0" fontId="18" fillId="6" borderId="0" xfId="0" applyFont="1" applyFill="1" applyAlignment="1">
      <alignment horizontal="left"/>
    </xf>
    <xf numFmtId="0" fontId="18" fillId="6" borderId="0" xfId="0" applyFont="1" applyFill="1" applyAlignment="1">
      <alignment horizontal="center"/>
    </xf>
    <xf numFmtId="0" fontId="58" fillId="0" borderId="0" xfId="5" applyFont="1">
      <alignment horizontal="center" vertical="center"/>
    </xf>
    <xf numFmtId="0" fontId="21" fillId="6" borderId="0" xfId="4" applyFont="1" applyFill="1" applyAlignment="1">
      <alignment horizontal="center" vertical="center"/>
    </xf>
    <xf numFmtId="0" fontId="59" fillId="6" borderId="0" xfId="6" applyFont="1">
      <alignment horizontal="left" vertical="center"/>
    </xf>
    <xf numFmtId="0" fontId="18" fillId="6" borderId="56" xfId="0" applyFont="1" applyFill="1" applyBorder="1">
      <alignment vertical="center"/>
    </xf>
    <xf numFmtId="0" fontId="18" fillId="2" borderId="17" xfId="0" applyFont="1" applyFill="1" applyBorder="1">
      <alignment vertical="center"/>
    </xf>
    <xf numFmtId="0" fontId="18" fillId="2" borderId="18" xfId="0" applyFont="1" applyFill="1" applyBorder="1">
      <alignment vertical="center"/>
    </xf>
    <xf numFmtId="0" fontId="21" fillId="2" borderId="18" xfId="4" applyFont="1" applyFill="1" applyBorder="1">
      <alignment horizontal="left" vertical="center" wrapText="1"/>
    </xf>
    <xf numFmtId="0" fontId="21" fillId="2" borderId="57" xfId="4" applyFont="1" applyFill="1" applyBorder="1">
      <alignment horizontal="left" vertical="center" wrapText="1"/>
    </xf>
    <xf numFmtId="0" fontId="22" fillId="2" borderId="19" xfId="4" applyFont="1" applyFill="1" applyBorder="1" applyAlignment="1">
      <alignment horizontal="left" vertical="center" indent="1"/>
    </xf>
    <xf numFmtId="0" fontId="22" fillId="2" borderId="0" xfId="4" applyFont="1" applyFill="1" applyAlignment="1">
      <alignment vertical="center"/>
    </xf>
    <xf numFmtId="0" fontId="21" fillId="2" borderId="0" xfId="4" applyFont="1" applyFill="1">
      <alignment horizontal="left" vertical="center" wrapText="1"/>
    </xf>
    <xf numFmtId="0" fontId="21" fillId="2" borderId="58" xfId="4" applyFont="1" applyFill="1" applyBorder="1">
      <alignment horizontal="left" vertical="center" wrapText="1"/>
    </xf>
    <xf numFmtId="0" fontId="18" fillId="2" borderId="19" xfId="0" applyFont="1" applyFill="1" applyBorder="1">
      <alignment vertical="center"/>
    </xf>
    <xf numFmtId="0" fontId="33" fillId="2" borderId="0" xfId="10" applyFont="1" applyFill="1" applyAlignment="1">
      <alignment horizontal="right" vertical="top" indent="1"/>
    </xf>
    <xf numFmtId="0" fontId="21" fillId="2" borderId="0" xfId="8" applyFont="1" applyFill="1" applyAlignment="1">
      <alignment vertical="top"/>
    </xf>
    <xf numFmtId="0" fontId="18" fillId="2" borderId="0" xfId="8" applyFont="1" applyFill="1" applyAlignment="1">
      <alignment vertical="top"/>
    </xf>
    <xf numFmtId="0" fontId="21" fillId="2" borderId="0" xfId="4" applyFont="1" applyFill="1" applyAlignment="1">
      <alignment horizontal="left" vertical="top" wrapText="1"/>
    </xf>
    <xf numFmtId="0" fontId="21" fillId="2" borderId="58" xfId="4" applyFont="1" applyFill="1" applyBorder="1" applyAlignment="1">
      <alignment horizontal="left" vertical="top" wrapText="1"/>
    </xf>
    <xf numFmtId="0" fontId="58" fillId="6" borderId="0" xfId="5" applyFont="1" applyFill="1" applyAlignment="1">
      <alignment horizontal="left" vertical="center"/>
    </xf>
    <xf numFmtId="0" fontId="42" fillId="2" borderId="0" xfId="11" applyFont="1" applyFill="1" applyAlignment="1">
      <alignment horizontal="right" vertical="top" indent="1"/>
    </xf>
    <xf numFmtId="0" fontId="60" fillId="2" borderId="0" xfId="12" applyFont="1" applyFill="1" applyAlignment="1">
      <alignment horizontal="right" vertical="top" indent="1"/>
    </xf>
    <xf numFmtId="0" fontId="21" fillId="2" borderId="0" xfId="4" applyFont="1" applyFill="1" applyAlignment="1">
      <alignment horizontal="left" vertical="top"/>
    </xf>
    <xf numFmtId="0" fontId="25" fillId="2" borderId="0" xfId="13" applyFont="1" applyFill="1" applyAlignment="1">
      <alignment horizontal="right" vertical="top" indent="1"/>
    </xf>
    <xf numFmtId="0" fontId="18" fillId="2" borderId="20" xfId="0" applyFont="1" applyFill="1" applyBorder="1">
      <alignment vertical="center"/>
    </xf>
    <xf numFmtId="0" fontId="21" fillId="2" borderId="21" xfId="4" applyFont="1" applyFill="1" applyBorder="1" applyAlignment="1">
      <alignment horizontal="left" vertical="center"/>
    </xf>
    <xf numFmtId="0" fontId="21" fillId="2" borderId="21" xfId="4" applyFont="1" applyFill="1" applyBorder="1">
      <alignment horizontal="left" vertical="center" wrapText="1"/>
    </xf>
    <xf numFmtId="0" fontId="21" fillId="2" borderId="56" xfId="4" applyFont="1" applyFill="1" applyBorder="1">
      <alignment horizontal="left" vertical="center" wrapText="1"/>
    </xf>
    <xf numFmtId="0" fontId="21" fillId="2" borderId="59" xfId="4" applyFont="1" applyFill="1" applyBorder="1">
      <alignment horizontal="left" vertical="center" wrapText="1"/>
    </xf>
    <xf numFmtId="0" fontId="31" fillId="6" borderId="0" xfId="7" applyFont="1">
      <alignment horizontal="left" vertical="center"/>
    </xf>
    <xf numFmtId="0" fontId="18" fillId="11" borderId="0" xfId="27" applyFont="1">
      <alignment horizontal="center" vertical="center"/>
    </xf>
    <xf numFmtId="0" fontId="33" fillId="6" borderId="0" xfId="10" applyFont="1" applyFill="1" applyAlignment="1">
      <alignment horizontal="right" vertical="top"/>
    </xf>
    <xf numFmtId="0" fontId="57" fillId="6" borderId="0" xfId="8" applyFont="1" applyFill="1">
      <alignment horizontal="left" vertical="center"/>
    </xf>
    <xf numFmtId="0" fontId="57" fillId="6" borderId="0" xfId="8" applyFont="1" applyFill="1" applyAlignment="1">
      <alignment vertical="center" wrapText="1"/>
    </xf>
    <xf numFmtId="0" fontId="60" fillId="6" borderId="0" xfId="12" applyFont="1" applyFill="1">
      <alignment horizontal="right" vertical="center"/>
    </xf>
    <xf numFmtId="0" fontId="58" fillId="6" borderId="0" xfId="5" applyFont="1" applyFill="1">
      <alignment horizontal="center" vertical="center"/>
    </xf>
    <xf numFmtId="0" fontId="42" fillId="6" borderId="0" xfId="11" applyFont="1" applyFill="1">
      <alignment horizontal="right" vertical="center"/>
    </xf>
    <xf numFmtId="0" fontId="25" fillId="6" borderId="0" xfId="13" applyFont="1" applyFill="1">
      <alignment horizontal="right" vertical="center"/>
    </xf>
    <xf numFmtId="0" fontId="31" fillId="6" borderId="0" xfId="7" applyFont="1" applyAlignment="1">
      <alignment horizontal="left" vertical="center" wrapText="1"/>
    </xf>
    <xf numFmtId="0" fontId="65" fillId="6" borderId="0" xfId="0" applyFont="1" applyFill="1">
      <alignment vertical="center"/>
    </xf>
    <xf numFmtId="0" fontId="33" fillId="6" borderId="0" xfId="10" applyFont="1" applyFill="1">
      <alignment horizontal="right" vertical="center"/>
    </xf>
    <xf numFmtId="0" fontId="26" fillId="11" borderId="0" xfId="1" applyFont="1" applyFill="1" applyBorder="1">
      <alignment horizontal="center" vertical="center"/>
    </xf>
    <xf numFmtId="0" fontId="31" fillId="6" borderId="0" xfId="7" applyFont="1" applyAlignment="1">
      <alignment vertical="center" wrapText="1"/>
    </xf>
    <xf numFmtId="0" fontId="67" fillId="6" borderId="0" xfId="0" applyFont="1" applyFill="1">
      <alignment vertical="center"/>
    </xf>
    <xf numFmtId="0" fontId="18" fillId="6" borderId="0" xfId="0" applyFont="1" applyFill="1" applyAlignment="1">
      <alignment horizontal="right" vertical="top" wrapText="1"/>
    </xf>
    <xf numFmtId="0" fontId="68" fillId="6" borderId="0" xfId="0" applyFont="1" applyFill="1" applyAlignment="1">
      <alignment vertical="top"/>
    </xf>
    <xf numFmtId="0" fontId="60" fillId="6" borderId="0" xfId="12" applyFont="1" applyFill="1" applyAlignment="1">
      <alignment horizontal="right" vertical="top"/>
    </xf>
    <xf numFmtId="0" fontId="18" fillId="6" borderId="0" xfId="0" applyFont="1" applyFill="1" applyAlignment="1">
      <alignment vertical="top" wrapText="1"/>
    </xf>
    <xf numFmtId="0" fontId="69" fillId="6" borderId="0" xfId="0" applyFont="1" applyFill="1">
      <alignment vertical="center"/>
    </xf>
    <xf numFmtId="0" fontId="42" fillId="6" borderId="0" xfId="11" applyFont="1" applyFill="1" applyAlignment="1">
      <alignment horizontal="right" vertical="top"/>
    </xf>
    <xf numFmtId="0" fontId="21" fillId="6" borderId="0" xfId="4" applyFont="1" applyFill="1" applyAlignment="1">
      <alignment vertical="top" wrapText="1"/>
    </xf>
    <xf numFmtId="0" fontId="25" fillId="6" borderId="0" xfId="13" applyFont="1" applyFill="1" applyAlignment="1">
      <alignment horizontal="right" vertical="top"/>
    </xf>
    <xf numFmtId="0" fontId="21" fillId="6" borderId="0" xfId="4" applyFont="1" applyFill="1" applyAlignment="1">
      <alignment horizontal="left" vertical="top"/>
    </xf>
    <xf numFmtId="0" fontId="22" fillId="6" borderId="0" xfId="4" applyFont="1" applyFill="1" applyAlignment="1">
      <alignment horizontal="left" vertical="center"/>
    </xf>
    <xf numFmtId="0" fontId="21" fillId="8" borderId="0" xfId="1" applyFont="1" applyFill="1">
      <alignment horizontal="center" vertical="center"/>
    </xf>
    <xf numFmtId="0" fontId="33" fillId="6" borderId="0" xfId="10" applyFont="1" applyFill="1" applyAlignment="1">
      <alignment horizontal="left" vertical="top"/>
    </xf>
    <xf numFmtId="0" fontId="69" fillId="6" borderId="0" xfId="0" applyFont="1" applyFill="1" applyAlignment="1">
      <alignment vertical="top"/>
    </xf>
    <xf numFmtId="0" fontId="71" fillId="6" borderId="0" xfId="0" applyFont="1" applyFill="1" applyAlignment="1">
      <alignment horizontal="right" vertical="center"/>
    </xf>
    <xf numFmtId="0" fontId="26" fillId="6" borderId="0" xfId="1" applyFont="1" applyFill="1" applyAlignment="1">
      <alignment horizontal="right" vertical="top" wrapText="1"/>
    </xf>
    <xf numFmtId="0" fontId="72" fillId="6" borderId="0" xfId="0" applyFont="1" applyFill="1" applyAlignment="1">
      <alignment horizontal="center" vertical="center"/>
    </xf>
    <xf numFmtId="0" fontId="61" fillId="6" borderId="0" xfId="13" applyFont="1" applyFill="1">
      <alignment horizontal="right" vertical="center"/>
    </xf>
    <xf numFmtId="0" fontId="59" fillId="6" borderId="0" xfId="0" applyFont="1" applyFill="1">
      <alignment vertical="center"/>
    </xf>
    <xf numFmtId="0" fontId="31" fillId="6" borderId="0" xfId="0" applyFont="1" applyFill="1" applyAlignment="1">
      <alignment wrapText="1"/>
    </xf>
    <xf numFmtId="0" fontId="40" fillId="6" borderId="0" xfId="0" applyFont="1" applyFill="1">
      <alignment vertical="center"/>
    </xf>
    <xf numFmtId="0" fontId="31" fillId="6" borderId="0" xfId="0" applyFont="1" applyFill="1" applyAlignment="1">
      <alignment vertical="center" wrapText="1"/>
    </xf>
    <xf numFmtId="0" fontId="21" fillId="11" borderId="0" xfId="1" applyFont="1" applyFill="1" applyBorder="1">
      <alignment horizontal="center" vertical="center"/>
    </xf>
    <xf numFmtId="0" fontId="52" fillId="6" borderId="0" xfId="7" applyFont="1" applyAlignment="1">
      <alignment vertical="center" wrapText="1"/>
    </xf>
    <xf numFmtId="0" fontId="21" fillId="8" borderId="0" xfId="4" applyFont="1" applyFill="1" applyAlignment="1">
      <alignment horizontal="center" vertical="center"/>
    </xf>
    <xf numFmtId="0" fontId="18" fillId="8" borderId="0" xfId="27" applyFont="1" applyFill="1" applyAlignment="1">
      <alignment horizontal="center" vertical="center"/>
    </xf>
    <xf numFmtId="0" fontId="63" fillId="6" borderId="0" xfId="6" applyFont="1">
      <alignment horizontal="left" vertical="center"/>
    </xf>
    <xf numFmtId="0" fontId="68" fillId="6" borderId="0" xfId="0" applyFont="1" applyFill="1">
      <alignment vertical="center"/>
    </xf>
    <xf numFmtId="0" fontId="27" fillId="6" borderId="0" xfId="0" applyFont="1" applyFill="1" applyAlignment="1">
      <alignment vertical="top"/>
    </xf>
    <xf numFmtId="0" fontId="27" fillId="6" borderId="0" xfId="0" applyFont="1" applyFill="1" applyAlignment="1">
      <alignment vertical="top" wrapText="1"/>
    </xf>
    <xf numFmtId="0" fontId="59" fillId="0" borderId="0" xfId="6" applyFont="1" applyFill="1">
      <alignment horizontal="left" vertical="center"/>
    </xf>
    <xf numFmtId="0" fontId="59" fillId="6" borderId="0" xfId="6" applyFont="1" applyAlignment="1">
      <alignment vertical="center"/>
    </xf>
    <xf numFmtId="0" fontId="18" fillId="8" borderId="0" xfId="8" applyFont="1" applyFill="1" applyAlignment="1">
      <alignment horizontal="center" vertical="center"/>
    </xf>
    <xf numFmtId="0" fontId="18" fillId="3" borderId="0" xfId="0" applyFont="1" applyFill="1" applyAlignment="1">
      <alignment horizontal="center"/>
    </xf>
    <xf numFmtId="0" fontId="75" fillId="3" borderId="0" xfId="0" applyFont="1" applyFill="1">
      <alignment vertical="center"/>
    </xf>
    <xf numFmtId="0" fontId="23" fillId="3" borderId="0" xfId="0" applyFont="1" applyFill="1">
      <alignment vertical="center"/>
    </xf>
    <xf numFmtId="0" fontId="18" fillId="6" borderId="0" xfId="8" applyFont="1" applyFill="1" applyAlignment="1">
      <alignment vertical="center" wrapText="1"/>
    </xf>
    <xf numFmtId="0" fontId="18" fillId="6" borderId="0" xfId="0" applyFont="1" applyFill="1" applyAlignment="1">
      <alignment horizontal="center" vertical="center"/>
    </xf>
    <xf numFmtId="0" fontId="18" fillId="2" borderId="22" xfId="0" applyFont="1" applyFill="1" applyBorder="1">
      <alignment vertical="center"/>
    </xf>
    <xf numFmtId="0" fontId="18" fillId="2" borderId="23" xfId="0" applyFont="1" applyFill="1" applyBorder="1">
      <alignment vertical="center"/>
    </xf>
    <xf numFmtId="0" fontId="21" fillId="2" borderId="23" xfId="4" applyFont="1" applyFill="1" applyBorder="1" applyAlignment="1">
      <alignment vertical="center" wrapText="1"/>
    </xf>
    <xf numFmtId="0" fontId="18" fillId="2" borderId="23" xfId="0" applyFont="1" applyFill="1" applyBorder="1" applyAlignment="1">
      <alignment wrapText="1"/>
    </xf>
    <xf numFmtId="0" fontId="18" fillId="2" borderId="24" xfId="0" applyFont="1" applyFill="1" applyBorder="1" applyAlignment="1">
      <alignment wrapText="1"/>
    </xf>
    <xf numFmtId="0" fontId="21" fillId="2" borderId="25" xfId="4" applyFont="1" applyFill="1" applyBorder="1" applyAlignment="1">
      <alignment vertical="center" wrapText="1"/>
    </xf>
    <xf numFmtId="0" fontId="21" fillId="2" borderId="0" xfId="4" applyFont="1" applyFill="1" applyAlignment="1">
      <alignment vertical="center" wrapText="1"/>
    </xf>
    <xf numFmtId="0" fontId="18" fillId="2" borderId="26" xfId="0" applyFont="1" applyFill="1" applyBorder="1">
      <alignment vertical="center"/>
    </xf>
    <xf numFmtId="0" fontId="69" fillId="2" borderId="25" xfId="0" applyFont="1" applyFill="1" applyBorder="1">
      <alignment vertical="center"/>
    </xf>
    <xf numFmtId="0" fontId="42" fillId="2" borderId="0" xfId="20" applyFont="1">
      <alignment horizontal="right" vertical="center"/>
    </xf>
    <xf numFmtId="0" fontId="21" fillId="2" borderId="0" xfId="4" applyFont="1" applyFill="1" applyAlignment="1">
      <alignment horizontal="left" vertical="center"/>
    </xf>
    <xf numFmtId="0" fontId="18" fillId="2" borderId="0" xfId="0" applyFont="1" applyFill="1">
      <alignment vertical="center"/>
    </xf>
    <xf numFmtId="0" fontId="68" fillId="2" borderId="25" xfId="0" applyFont="1" applyFill="1" applyBorder="1">
      <alignment vertical="center"/>
    </xf>
    <xf numFmtId="0" fontId="60" fillId="0" borderId="0" xfId="12" applyFont="1">
      <alignment horizontal="right" vertical="center"/>
    </xf>
    <xf numFmtId="0" fontId="67" fillId="2" borderId="25" xfId="0" applyFont="1" applyFill="1" applyBorder="1">
      <alignment vertical="center"/>
    </xf>
    <xf numFmtId="0" fontId="33" fillId="2" borderId="0" xfId="21" applyFont="1">
      <alignment horizontal="right" vertical="center"/>
    </xf>
    <xf numFmtId="0" fontId="22" fillId="2" borderId="25" xfId="0" applyFont="1" applyFill="1" applyBorder="1">
      <alignment vertical="center"/>
    </xf>
    <xf numFmtId="0" fontId="25" fillId="2" borderId="0" xfId="13" applyFont="1" applyFill="1">
      <alignment horizontal="right" vertical="center"/>
    </xf>
    <xf numFmtId="0" fontId="61" fillId="2" borderId="0" xfId="13" applyFont="1" applyFill="1" applyAlignment="1">
      <alignment vertical="center"/>
    </xf>
    <xf numFmtId="0" fontId="77" fillId="2" borderId="0" xfId="0" applyFont="1" applyFill="1" applyAlignment="1">
      <alignment wrapText="1"/>
    </xf>
    <xf numFmtId="0" fontId="77" fillId="2" borderId="0" xfId="0" applyFont="1" applyFill="1" applyAlignment="1">
      <alignment vertical="center" wrapText="1"/>
    </xf>
    <xf numFmtId="0" fontId="40" fillId="2" borderId="27" xfId="0" applyFont="1" applyFill="1" applyBorder="1">
      <alignment vertical="center"/>
    </xf>
    <xf numFmtId="0" fontId="18" fillId="2" borderId="28" xfId="0" applyFont="1" applyFill="1" applyBorder="1">
      <alignment vertical="center"/>
    </xf>
    <xf numFmtId="0" fontId="18" fillId="2" borderId="29" xfId="0" applyFont="1" applyFill="1" applyBorder="1">
      <alignment vertical="center"/>
    </xf>
    <xf numFmtId="0" fontId="23" fillId="3" borderId="0" xfId="2" applyFont="1" applyFill="1" applyAlignment="1">
      <alignment vertical="center"/>
    </xf>
    <xf numFmtId="0" fontId="29" fillId="3" borderId="0" xfId="2" applyFont="1" applyFill="1" applyAlignment="1">
      <alignment vertical="center"/>
    </xf>
    <xf numFmtId="0" fontId="26" fillId="6" borderId="0" xfId="1" applyFont="1" applyFill="1" applyAlignment="1">
      <alignment vertical="center"/>
    </xf>
    <xf numFmtId="0" fontId="42" fillId="6" borderId="0" xfId="20" applyFont="1" applyFill="1">
      <alignment horizontal="right" vertical="center"/>
    </xf>
    <xf numFmtId="0" fontId="33" fillId="6" borderId="0" xfId="21" applyFont="1" applyFill="1">
      <alignment horizontal="right" vertical="center"/>
    </xf>
    <xf numFmtId="0" fontId="22" fillId="6" borderId="0" xfId="0" applyFont="1" applyFill="1">
      <alignment vertical="center"/>
    </xf>
    <xf numFmtId="0" fontId="26" fillId="6" borderId="0" xfId="1" applyFont="1" applyFill="1" applyAlignment="1"/>
    <xf numFmtId="0" fontId="26" fillId="6" borderId="0" xfId="1" applyFont="1" applyFill="1">
      <alignment horizontal="center" vertical="center"/>
    </xf>
    <xf numFmtId="0" fontId="31" fillId="6" borderId="0" xfId="7" applyFont="1" applyAlignment="1">
      <alignment vertical="center"/>
    </xf>
    <xf numFmtId="0" fontId="26" fillId="6" borderId="0" xfId="1" applyFont="1" applyFill="1" applyBorder="1" applyAlignment="1"/>
    <xf numFmtId="0" fontId="24" fillId="6" borderId="0" xfId="1" applyFont="1" applyFill="1" applyBorder="1" applyAlignment="1">
      <alignment horizontal="right"/>
    </xf>
    <xf numFmtId="0" fontId="26" fillId="8" borderId="0" xfId="1" applyFont="1" applyFill="1" applyBorder="1" applyAlignment="1">
      <alignment horizontal="center"/>
    </xf>
    <xf numFmtId="0" fontId="22" fillId="6" borderId="0" xfId="1" applyFont="1" applyFill="1" applyAlignment="1">
      <alignment horizontal="right"/>
    </xf>
    <xf numFmtId="0" fontId="24" fillId="6" borderId="0" xfId="1" applyFont="1" applyFill="1" applyAlignment="1">
      <alignment horizontal="right"/>
    </xf>
    <xf numFmtId="0" fontId="52" fillId="6" borderId="0" xfId="7" applyFont="1" applyAlignment="1">
      <alignment horizontal="left" vertical="center" wrapText="1"/>
    </xf>
    <xf numFmtId="0" fontId="18" fillId="6" borderId="0" xfId="27" applyFont="1" applyFill="1">
      <alignment horizontal="center" vertical="center"/>
    </xf>
    <xf numFmtId="0" fontId="18" fillId="6" borderId="0" xfId="25" applyFont="1" applyFill="1">
      <alignment horizontal="center" vertical="center"/>
    </xf>
    <xf numFmtId="0" fontId="63" fillId="6" borderId="0" xfId="0" applyFont="1" applyFill="1">
      <alignment vertical="center"/>
    </xf>
    <xf numFmtId="0" fontId="31" fillId="6" borderId="0" xfId="7" applyFont="1" applyAlignment="1">
      <alignment vertical="top" wrapText="1"/>
    </xf>
    <xf numFmtId="0" fontId="31" fillId="6" borderId="0" xfId="7" applyFont="1" applyAlignment="1">
      <alignment horizontal="left" vertical="top" wrapText="1"/>
    </xf>
    <xf numFmtId="0" fontId="26" fillId="6" borderId="0" xfId="1" applyFont="1" applyFill="1" applyBorder="1" applyAlignment="1">
      <alignment horizontal="center"/>
    </xf>
    <xf numFmtId="0" fontId="18" fillId="6" borderId="0" xfId="27" applyFont="1" applyFill="1" applyAlignment="1">
      <alignment horizontal="center" vertical="center"/>
    </xf>
    <xf numFmtId="0" fontId="84" fillId="0" borderId="0" xfId="0" applyFont="1" applyAlignment="1">
      <alignment horizontal="center" vertical="center"/>
    </xf>
    <xf numFmtId="0" fontId="75" fillId="3" borderId="0" xfId="0" applyFont="1" applyFill="1" applyAlignment="1">
      <alignment horizontal="center" vertical="center"/>
    </xf>
    <xf numFmtId="0" fontId="42" fillId="2" borderId="0" xfId="20" applyFont="1" applyAlignment="1">
      <alignment horizontal="right" vertical="top"/>
    </xf>
    <xf numFmtId="0" fontId="18" fillId="2" borderId="0" xfId="0" applyFont="1" applyFill="1" applyAlignment="1">
      <alignment vertical="top"/>
    </xf>
    <xf numFmtId="0" fontId="60" fillId="0" borderId="0" xfId="12" applyFont="1" applyAlignment="1">
      <alignment horizontal="right" vertical="top"/>
    </xf>
    <xf numFmtId="0" fontId="33" fillId="2" borderId="0" xfId="21" applyFont="1" applyAlignment="1">
      <alignment horizontal="right" vertical="top"/>
    </xf>
    <xf numFmtId="0" fontId="25" fillId="2" borderId="0" xfId="13" applyFont="1" applyFill="1" applyAlignment="1">
      <alignment horizontal="right" vertical="top"/>
    </xf>
    <xf numFmtId="0" fontId="18" fillId="2" borderId="25" xfId="0" applyFont="1" applyFill="1" applyBorder="1">
      <alignment vertical="center"/>
    </xf>
    <xf numFmtId="0" fontId="77" fillId="2" borderId="26" xfId="0" applyFont="1" applyFill="1" applyBorder="1" applyAlignment="1">
      <alignment wrapText="1"/>
    </xf>
    <xf numFmtId="0" fontId="77" fillId="6" borderId="0" xfId="0" applyFont="1" applyFill="1" applyAlignment="1">
      <alignment wrapText="1"/>
    </xf>
    <xf numFmtId="0" fontId="77" fillId="2" borderId="25" xfId="0" applyFont="1" applyFill="1" applyBorder="1" applyAlignment="1">
      <alignment wrapText="1"/>
    </xf>
    <xf numFmtId="0" fontId="30" fillId="3" borderId="0" xfId="3" applyFont="1" applyFill="1">
      <alignment horizontal="left" vertical="center"/>
    </xf>
    <xf numFmtId="0" fontId="30" fillId="3" borderId="0" xfId="3" applyFont="1" applyFill="1" applyAlignment="1">
      <alignment vertical="center"/>
    </xf>
    <xf numFmtId="0" fontId="63" fillId="6" borderId="0" xfId="6" applyFont="1" applyAlignment="1">
      <alignment vertical="center"/>
    </xf>
    <xf numFmtId="0" fontId="26" fillId="6" borderId="0" xfId="1" applyFont="1" applyFill="1" applyAlignment="1">
      <alignment horizontal="right"/>
    </xf>
    <xf numFmtId="0" fontId="26" fillId="0" borderId="0" xfId="1" applyFont="1" applyFill="1" applyAlignment="1"/>
    <xf numFmtId="0" fontId="18" fillId="0" borderId="0" xfId="0" applyFont="1" applyAlignment="1">
      <alignment horizontal="center" vertical="center"/>
    </xf>
    <xf numFmtId="0" fontId="18" fillId="4" borderId="0" xfId="0" applyFont="1" applyFill="1">
      <alignment vertical="center"/>
    </xf>
    <xf numFmtId="0" fontId="18" fillId="4" borderId="0" xfId="0" applyFont="1" applyFill="1" applyAlignment="1">
      <alignment horizontal="center" vertical="center"/>
    </xf>
    <xf numFmtId="0" fontId="87" fillId="0" borderId="0" xfId="0" applyFont="1">
      <alignment vertical="center"/>
    </xf>
    <xf numFmtId="0" fontId="87" fillId="4" borderId="0" xfId="0" applyFont="1" applyFill="1" applyAlignment="1">
      <alignment horizontal="center" vertical="center"/>
    </xf>
    <xf numFmtId="0" fontId="19" fillId="4" borderId="0" xfId="0" applyFont="1" applyFill="1">
      <alignment vertical="center"/>
    </xf>
    <xf numFmtId="0" fontId="75" fillId="4" borderId="0" xfId="2" applyFont="1" applyFill="1">
      <alignment horizontal="left" vertical="center"/>
    </xf>
    <xf numFmtId="0" fontId="87" fillId="4" borderId="0" xfId="0" applyFont="1" applyFill="1">
      <alignment vertical="center"/>
    </xf>
    <xf numFmtId="0" fontId="87" fillId="0" borderId="0" xfId="0" applyFont="1" applyAlignment="1">
      <alignment horizontal="center" vertical="center"/>
    </xf>
    <xf numFmtId="0" fontId="19" fillId="0" borderId="0" xfId="0" applyFont="1">
      <alignment vertical="center"/>
    </xf>
    <xf numFmtId="0" fontId="75" fillId="0" borderId="0" xfId="2" applyFont="1" applyFill="1">
      <alignment horizontal="left" vertical="center"/>
    </xf>
    <xf numFmtId="0" fontId="21" fillId="3" borderId="0" xfId="4" applyFont="1" applyFill="1">
      <alignment horizontal="left" vertical="center" wrapText="1"/>
    </xf>
    <xf numFmtId="0" fontId="21" fillId="3" borderId="0" xfId="4" applyFont="1" applyFill="1" applyAlignment="1">
      <alignment horizontal="left" vertical="center"/>
    </xf>
    <xf numFmtId="0" fontId="88" fillId="3" borderId="0" xfId="3" applyFont="1" applyFill="1">
      <alignment horizontal="left" vertical="center"/>
    </xf>
    <xf numFmtId="0" fontId="18" fillId="3" borderId="0" xfId="0" applyFont="1" applyFill="1" applyAlignment="1">
      <alignment horizontal="center" vertical="center"/>
    </xf>
    <xf numFmtId="0" fontId="89" fillId="0" borderId="0" xfId="0" applyFont="1">
      <alignment vertical="center"/>
    </xf>
    <xf numFmtId="0" fontId="90" fillId="0" borderId="0" xfId="0" applyFont="1" applyAlignment="1">
      <alignment horizontal="center" vertical="center"/>
    </xf>
    <xf numFmtId="0" fontId="90" fillId="0" borderId="0" xfId="0" applyFont="1">
      <alignment vertical="center"/>
    </xf>
    <xf numFmtId="0" fontId="25" fillId="3" borderId="0" xfId="0" applyFont="1" applyFill="1">
      <alignment vertical="center"/>
    </xf>
    <xf numFmtId="0" fontId="83" fillId="0" borderId="0" xfId="0" applyFont="1">
      <alignment vertical="center"/>
    </xf>
    <xf numFmtId="0" fontId="91" fillId="0" borderId="0" xfId="0" applyFont="1" applyAlignment="1">
      <alignment horizontal="center" vertical="center"/>
    </xf>
    <xf numFmtId="0" fontId="91" fillId="0" borderId="0" xfId="0" applyFont="1">
      <alignment vertical="center"/>
    </xf>
    <xf numFmtId="0" fontId="18" fillId="0" borderId="30" xfId="0" applyFont="1" applyBorder="1">
      <alignment vertical="center"/>
    </xf>
    <xf numFmtId="0" fontId="25" fillId="0" borderId="52" xfId="14" applyFont="1" applyFill="1" applyBorder="1">
      <alignment horizontal="center" vertical="center"/>
    </xf>
    <xf numFmtId="0" fontId="25" fillId="0" borderId="64" xfId="14" applyFont="1" applyFill="1" applyBorder="1" applyAlignment="1">
      <alignment horizontal="centerContinuous" vertical="center"/>
    </xf>
    <xf numFmtId="0" fontId="25" fillId="0" borderId="61" xfId="14" applyFont="1" applyFill="1" applyBorder="1" applyAlignment="1">
      <alignment horizontal="centerContinuous" vertical="center"/>
    </xf>
    <xf numFmtId="0" fontId="25" fillId="0" borderId="83" xfId="14" applyFont="1" applyFill="1" applyBorder="1" applyAlignment="1">
      <alignment horizontal="centerContinuous" vertical="center"/>
    </xf>
    <xf numFmtId="0" fontId="25" fillId="0" borderId="60" xfId="14" applyFont="1" applyFill="1" applyBorder="1" applyAlignment="1">
      <alignment horizontal="centerContinuous" vertical="center"/>
    </xf>
    <xf numFmtId="0" fontId="25" fillId="0" borderId="60" xfId="14" applyFont="1" applyFill="1" applyBorder="1">
      <alignment horizontal="center" vertical="center"/>
    </xf>
    <xf numFmtId="0" fontId="43" fillId="0" borderId="0" xfId="0" applyFont="1" applyAlignment="1">
      <alignment vertical="top"/>
    </xf>
    <xf numFmtId="0" fontId="83" fillId="0" borderId="0" xfId="14" applyFont="1" applyFill="1" applyBorder="1">
      <alignment horizontal="center" vertical="center"/>
    </xf>
    <xf numFmtId="0" fontId="83" fillId="0" borderId="0" xfId="14" applyFont="1" applyFill="1" applyBorder="1" applyAlignment="1">
      <alignment horizontal="centerContinuous" vertical="center"/>
    </xf>
    <xf numFmtId="0" fontId="18" fillId="0" borderId="31" xfId="0" applyFont="1" applyBorder="1" applyAlignment="1">
      <alignment horizontal="center" vertical="center"/>
    </xf>
    <xf numFmtId="0" fontId="18" fillId="0" borderId="74" xfId="0" applyFont="1" applyBorder="1" applyAlignment="1">
      <alignment horizontal="left" vertical="center"/>
    </xf>
    <xf numFmtId="0" fontId="18" fillId="0" borderId="36" xfId="0" applyFont="1" applyBorder="1" applyAlignment="1">
      <alignment horizontal="center" vertical="center"/>
    </xf>
    <xf numFmtId="0" fontId="18" fillId="0" borderId="90" xfId="0" applyFont="1" applyBorder="1" applyAlignment="1">
      <alignment horizontal="center" vertical="center"/>
    </xf>
    <xf numFmtId="0" fontId="18" fillId="0" borderId="41" xfId="0" applyFont="1" applyBorder="1" applyAlignment="1">
      <alignment horizontal="center" vertical="center"/>
    </xf>
    <xf numFmtId="0" fontId="18" fillId="0" borderId="32" xfId="0" applyFont="1" applyBorder="1" applyAlignment="1">
      <alignment horizontal="left" vertical="center"/>
    </xf>
    <xf numFmtId="0" fontId="18" fillId="0" borderId="33" xfId="0" applyFont="1" applyBorder="1" applyAlignment="1">
      <alignment horizontal="center" vertical="center"/>
    </xf>
    <xf numFmtId="0" fontId="43" fillId="0" borderId="0" xfId="0" applyFont="1" applyAlignment="1">
      <alignment horizontal="centerContinuous" vertical="top"/>
    </xf>
    <xf numFmtId="0" fontId="18" fillId="0" borderId="53" xfId="0" applyFont="1" applyBorder="1" applyAlignment="1">
      <alignment horizontal="center" vertical="center"/>
    </xf>
    <xf numFmtId="0" fontId="18" fillId="0" borderId="50" xfId="0" applyFont="1" applyBorder="1" applyAlignment="1">
      <alignment horizontal="left" vertical="center"/>
    </xf>
    <xf numFmtId="0" fontId="18" fillId="0" borderId="54" xfId="0" applyFont="1" applyBorder="1" applyAlignment="1">
      <alignment horizontal="center" vertical="center"/>
    </xf>
    <xf numFmtId="0" fontId="18" fillId="0" borderId="51" xfId="0" applyFont="1" applyBorder="1" applyAlignment="1">
      <alignment horizontal="center" vertical="center"/>
    </xf>
    <xf numFmtId="0" fontId="18" fillId="0" borderId="35" xfId="0" applyFont="1" applyBorder="1" applyAlignment="1">
      <alignment horizontal="left" vertical="center"/>
    </xf>
    <xf numFmtId="0" fontId="18" fillId="0" borderId="43" xfId="0" applyFont="1" applyBorder="1" applyAlignment="1">
      <alignment horizontal="center" vertical="center"/>
    </xf>
    <xf numFmtId="0" fontId="18" fillId="0" borderId="30" xfId="0" applyFont="1" applyBorder="1" applyAlignment="1">
      <alignment horizontal="center" vertical="center"/>
    </xf>
    <xf numFmtId="0" fontId="18" fillId="0" borderId="44" xfId="0" applyFont="1" applyBorder="1" applyAlignment="1">
      <alignment horizontal="center" vertical="center"/>
    </xf>
    <xf numFmtId="0" fontId="18" fillId="0" borderId="60" xfId="0" applyFont="1" applyBorder="1" applyAlignment="1">
      <alignment horizontal="center" vertical="center"/>
    </xf>
    <xf numFmtId="0" fontId="25" fillId="0" borderId="63" xfId="14" applyFont="1" applyFill="1" applyBorder="1">
      <alignment horizontal="center" vertical="center"/>
    </xf>
    <xf numFmtId="0" fontId="25" fillId="0" borderId="130" xfId="14" applyFont="1" applyFill="1" applyBorder="1">
      <alignment horizontal="center" vertical="center"/>
    </xf>
    <xf numFmtId="0" fontId="18" fillId="0" borderId="43" xfId="0" applyFont="1" applyBorder="1" applyAlignment="1">
      <alignment horizontal="left" vertical="center"/>
    </xf>
    <xf numFmtId="0" fontId="18" fillId="0" borderId="84" xfId="0" applyFont="1" applyBorder="1" applyAlignment="1">
      <alignment horizontal="center" vertical="center"/>
    </xf>
    <xf numFmtId="0" fontId="18" fillId="0" borderId="92" xfId="0" applyFont="1" applyBorder="1" applyAlignment="1">
      <alignment horizontal="center" vertical="center"/>
    </xf>
    <xf numFmtId="0" fontId="18" fillId="0" borderId="44" xfId="0" applyFont="1" applyBorder="1" applyAlignment="1">
      <alignment horizontal="left" vertical="center"/>
    </xf>
    <xf numFmtId="0" fontId="18" fillId="0" borderId="55" xfId="0" applyFont="1" applyBorder="1" applyAlignment="1">
      <alignment horizontal="center" vertical="center"/>
    </xf>
    <xf numFmtId="0" fontId="18" fillId="0" borderId="55" xfId="0" applyFont="1" applyBorder="1" applyAlignment="1">
      <alignment horizontal="left" vertical="center"/>
    </xf>
    <xf numFmtId="0" fontId="18" fillId="0" borderId="61" xfId="0" applyFont="1" applyBorder="1" applyAlignment="1">
      <alignment horizontal="center" vertical="center"/>
    </xf>
    <xf numFmtId="0" fontId="18" fillId="0" borderId="54" xfId="0" applyFont="1" applyBorder="1" applyAlignment="1">
      <alignment horizontal="left" vertical="center"/>
    </xf>
    <xf numFmtId="0" fontId="18" fillId="0" borderId="33" xfId="0" applyFont="1" applyBorder="1">
      <alignment vertical="center"/>
    </xf>
    <xf numFmtId="0" fontId="18" fillId="0" borderId="37" xfId="0" applyFont="1" applyBorder="1" applyAlignment="1">
      <alignment horizontal="center" vertical="center"/>
    </xf>
    <xf numFmtId="0" fontId="18" fillId="0" borderId="42" xfId="0" applyFont="1" applyBorder="1" applyAlignment="1">
      <alignment horizontal="center" vertical="center"/>
    </xf>
    <xf numFmtId="0" fontId="18" fillId="0" borderId="40" xfId="0" applyFont="1" applyBorder="1">
      <alignment vertical="center"/>
    </xf>
    <xf numFmtId="0" fontId="18" fillId="0" borderId="39" xfId="0" applyFont="1" applyBorder="1" applyAlignment="1">
      <alignment horizontal="center" vertical="center"/>
    </xf>
    <xf numFmtId="0" fontId="18" fillId="0" borderId="40" xfId="0" applyFont="1" applyBorder="1" applyAlignment="1">
      <alignment horizontal="center" vertical="center"/>
    </xf>
    <xf numFmtId="0" fontId="18" fillId="0" borderId="51" xfId="0" applyFont="1" applyBorder="1">
      <alignment vertical="center"/>
    </xf>
    <xf numFmtId="0" fontId="18" fillId="0" borderId="60" xfId="0" applyFont="1" applyBorder="1">
      <alignment vertical="center"/>
    </xf>
    <xf numFmtId="0" fontId="84" fillId="0" borderId="0" xfId="0" applyFont="1">
      <alignment vertical="center"/>
    </xf>
    <xf numFmtId="0" fontId="41" fillId="0" borderId="0" xfId="9" applyFont="1" applyFill="1" applyAlignment="1">
      <alignment vertical="center"/>
    </xf>
    <xf numFmtId="0" fontId="41" fillId="4" borderId="0" xfId="0" applyFont="1" applyFill="1" applyAlignment="1">
      <alignment vertical="center" wrapText="1"/>
    </xf>
    <xf numFmtId="0" fontId="41" fillId="4" borderId="0" xfId="0" applyFont="1" applyFill="1" applyAlignment="1">
      <alignment horizontal="center" vertical="center" wrapText="1"/>
    </xf>
    <xf numFmtId="0" fontId="41" fillId="4" borderId="0" xfId="0" applyFont="1" applyFill="1">
      <alignment vertical="center"/>
    </xf>
    <xf numFmtId="0" fontId="41" fillId="4" borderId="0" xfId="0" applyFont="1" applyFill="1" applyAlignment="1">
      <alignment horizontal="center" vertical="center"/>
    </xf>
    <xf numFmtId="0" fontId="25" fillId="0" borderId="0" xfId="0" applyFont="1">
      <alignment vertical="center"/>
    </xf>
    <xf numFmtId="0" fontId="21" fillId="0" borderId="0" xfId="4" applyFont="1" applyAlignment="1">
      <alignment vertical="center"/>
    </xf>
    <xf numFmtId="0" fontId="89" fillId="0" borderId="0" xfId="0" applyFont="1" applyAlignment="1">
      <alignment horizontal="center" vertical="center"/>
    </xf>
    <xf numFmtId="0" fontId="21" fillId="3" borderId="0" xfId="0" applyFont="1" applyFill="1">
      <alignment vertical="center"/>
    </xf>
    <xf numFmtId="0" fontId="52" fillId="3" borderId="0" xfId="0" applyFont="1" applyFill="1" applyAlignment="1">
      <alignment horizontal="center" vertical="center" wrapText="1"/>
    </xf>
    <xf numFmtId="0" fontId="52" fillId="3" borderId="0" xfId="0" applyFont="1" applyFill="1" applyAlignment="1">
      <alignment vertical="center" wrapText="1"/>
    </xf>
    <xf numFmtId="0" fontId="56" fillId="0" borderId="0" xfId="0" applyFont="1" applyAlignment="1">
      <alignment vertical="center" wrapText="1"/>
    </xf>
    <xf numFmtId="0" fontId="56" fillId="6" borderId="0" xfId="0" applyFont="1" applyFill="1" applyAlignment="1">
      <alignment vertical="center" wrapText="1"/>
    </xf>
    <xf numFmtId="0" fontId="59" fillId="6" borderId="0" xfId="14" applyFont="1" applyFill="1" applyBorder="1" applyAlignment="1">
      <alignment vertical="center" wrapText="1"/>
    </xf>
    <xf numFmtId="0" fontId="59" fillId="6" borderId="0" xfId="14" applyFont="1" applyFill="1" applyBorder="1" applyAlignment="1">
      <alignment vertical="center"/>
    </xf>
    <xf numFmtId="0" fontId="25" fillId="5" borderId="116" xfId="4" applyFont="1" applyFill="1" applyBorder="1" applyAlignment="1">
      <alignment horizontal="center" vertical="center"/>
    </xf>
    <xf numFmtId="0" fontId="25" fillId="5" borderId="116" xfId="4" applyFont="1" applyFill="1" applyBorder="1" applyAlignment="1">
      <alignment vertical="center"/>
    </xf>
    <xf numFmtId="0" fontId="25" fillId="0" borderId="0" xfId="4" applyFont="1" applyAlignment="1"/>
    <xf numFmtId="0" fontId="21" fillId="0" borderId="0" xfId="4" applyFont="1" applyAlignment="1">
      <alignment horizontal="left" vertical="center"/>
    </xf>
    <xf numFmtId="0" fontId="21" fillId="0" borderId="123" xfId="4" applyFont="1" applyBorder="1" applyAlignment="1">
      <alignment horizontal="left" vertical="center"/>
    </xf>
    <xf numFmtId="0" fontId="21" fillId="0" borderId="123" xfId="4" applyFont="1" applyBorder="1" applyAlignment="1">
      <alignment horizontal="center" vertical="center"/>
    </xf>
    <xf numFmtId="0" fontId="21" fillId="0" borderId="117" xfId="4" applyFont="1" applyBorder="1" applyAlignment="1">
      <alignment horizontal="center" vertical="center"/>
    </xf>
    <xf numFmtId="0" fontId="21" fillId="0" borderId="122" xfId="4" applyFont="1" applyBorder="1" applyAlignment="1">
      <alignment horizontal="center" vertical="center"/>
    </xf>
    <xf numFmtId="0" fontId="21" fillId="0" borderId="120" xfId="4" applyFont="1" applyBorder="1" applyAlignment="1">
      <alignment horizontal="left" vertical="center"/>
    </xf>
    <xf numFmtId="0" fontId="22" fillId="0" borderId="120" xfId="4" applyFont="1" applyBorder="1" applyAlignment="1">
      <alignment horizontal="center" vertical="center"/>
    </xf>
    <xf numFmtId="0" fontId="21" fillId="0" borderId="125" xfId="4" applyFont="1" applyBorder="1" applyAlignment="1">
      <alignment horizontal="center" vertical="center"/>
    </xf>
    <xf numFmtId="0" fontId="21" fillId="0" borderId="124" xfId="4" applyFont="1" applyBorder="1" applyAlignment="1">
      <alignment horizontal="center" vertical="center"/>
    </xf>
    <xf numFmtId="0" fontId="21" fillId="0" borderId="117" xfId="4" applyFont="1" applyBorder="1" applyAlignment="1">
      <alignment horizontal="left" vertical="center"/>
    </xf>
    <xf numFmtId="0" fontId="21" fillId="0" borderId="118" xfId="4" applyFont="1" applyBorder="1" applyAlignment="1">
      <alignment horizontal="left" vertical="center"/>
    </xf>
    <xf numFmtId="0" fontId="21" fillId="0" borderId="119" xfId="4" applyFont="1" applyBorder="1" applyAlignment="1">
      <alignment horizontal="left" vertical="center"/>
    </xf>
    <xf numFmtId="0" fontId="18" fillId="2" borderId="120" xfId="0" applyFont="1" applyFill="1" applyBorder="1" applyAlignment="1">
      <alignment horizontal="left" vertical="center"/>
    </xf>
    <xf numFmtId="0" fontId="18" fillId="2" borderId="121" xfId="0" applyFont="1" applyFill="1" applyBorder="1" applyAlignment="1">
      <alignment horizontal="center" vertical="center"/>
    </xf>
    <xf numFmtId="0" fontId="18" fillId="2" borderId="120" xfId="0" applyFont="1" applyFill="1" applyBorder="1" applyAlignment="1">
      <alignment horizontal="center" vertical="center"/>
    </xf>
    <xf numFmtId="0" fontId="21" fillId="0" borderId="0" xfId="4" applyFont="1" applyAlignment="1">
      <alignment horizontal="center" vertical="center"/>
    </xf>
    <xf numFmtId="0" fontId="22" fillId="0" borderId="0" xfId="4" applyFont="1" applyAlignment="1">
      <alignment horizontal="center" vertical="center"/>
    </xf>
    <xf numFmtId="0" fontId="25" fillId="5" borderId="116" xfId="4" applyFont="1" applyFill="1" applyBorder="1" applyAlignment="1"/>
    <xf numFmtId="0" fontId="18" fillId="0" borderId="124" xfId="0" applyFont="1" applyBorder="1">
      <alignment vertical="center"/>
    </xf>
    <xf numFmtId="0" fontId="18" fillId="2" borderId="125" xfId="0" applyFont="1" applyFill="1" applyBorder="1">
      <alignment vertical="center"/>
    </xf>
    <xf numFmtId="0" fontId="18" fillId="2" borderId="125" xfId="0" applyFont="1" applyFill="1" applyBorder="1" applyAlignment="1">
      <alignment horizontal="center" vertical="center"/>
    </xf>
    <xf numFmtId="0" fontId="18" fillId="2" borderId="124" xfId="0" applyFont="1" applyFill="1" applyBorder="1" applyAlignment="1">
      <alignment horizontal="center" vertical="center"/>
    </xf>
    <xf numFmtId="0" fontId="18" fillId="0" borderId="125" xfId="0" applyFont="1" applyBorder="1">
      <alignment vertical="center"/>
    </xf>
    <xf numFmtId="0" fontId="18" fillId="2" borderId="126" xfId="0" applyFont="1" applyFill="1" applyBorder="1">
      <alignment vertical="center"/>
    </xf>
    <xf numFmtId="0" fontId="25" fillId="2" borderId="127" xfId="0" applyFont="1" applyFill="1" applyBorder="1">
      <alignment vertical="center"/>
    </xf>
    <xf numFmtId="0" fontId="18" fillId="2" borderId="117" xfId="0" applyFont="1" applyFill="1" applyBorder="1">
      <alignment vertical="center"/>
    </xf>
    <xf numFmtId="0" fontId="18" fillId="2" borderId="117" xfId="0" applyFont="1" applyFill="1" applyBorder="1" applyAlignment="1">
      <alignment horizontal="center" vertical="center"/>
    </xf>
    <xf numFmtId="0" fontId="18" fillId="2" borderId="122" xfId="0" applyFont="1" applyFill="1" applyBorder="1" applyAlignment="1">
      <alignment horizontal="center" vertical="center"/>
    </xf>
    <xf numFmtId="0" fontId="18" fillId="2" borderId="120" xfId="0" applyFont="1" applyFill="1" applyBorder="1">
      <alignment vertical="center"/>
    </xf>
    <xf numFmtId="0" fontId="18" fillId="0" borderId="120" xfId="0" applyFont="1" applyBorder="1">
      <alignment vertical="center"/>
    </xf>
    <xf numFmtId="0" fontId="18" fillId="2" borderId="128" xfId="0" applyFont="1" applyFill="1" applyBorder="1">
      <alignment vertical="center"/>
    </xf>
    <xf numFmtId="0" fontId="25" fillId="2" borderId="129" xfId="0" applyFont="1" applyFill="1" applyBorder="1">
      <alignment vertical="center"/>
    </xf>
    <xf numFmtId="0" fontId="25" fillId="2" borderId="0" xfId="0" applyFont="1" applyFill="1">
      <alignment vertical="center"/>
    </xf>
    <xf numFmtId="0" fontId="18" fillId="2" borderId="0" xfId="0" applyFont="1" applyFill="1" applyAlignment="1">
      <alignment horizontal="center" vertical="center"/>
    </xf>
    <xf numFmtId="0" fontId="84" fillId="0" borderId="0" xfId="1" applyFont="1" applyFill="1" applyProtection="1">
      <alignment horizontal="center" vertical="center"/>
    </xf>
    <xf numFmtId="0" fontId="93" fillId="0" borderId="0" xfId="0" applyFont="1" applyProtection="1">
      <alignment vertical="center"/>
      <protection locked="0"/>
    </xf>
    <xf numFmtId="0" fontId="93" fillId="4" borderId="0" xfId="0" applyFont="1" applyFill="1" applyProtection="1">
      <alignment vertical="center"/>
      <protection locked="0"/>
    </xf>
    <xf numFmtId="0" fontId="93" fillId="4" borderId="0" xfId="0" applyFont="1" applyFill="1" applyAlignment="1" applyProtection="1">
      <alignment horizontal="left" vertical="center"/>
      <protection locked="0"/>
    </xf>
    <xf numFmtId="0" fontId="93" fillId="4" borderId="0" xfId="0" applyFont="1" applyFill="1" applyAlignment="1" applyProtection="1">
      <alignment horizontal="center" vertical="center"/>
      <protection locked="0"/>
    </xf>
    <xf numFmtId="0" fontId="93" fillId="0" borderId="0" xfId="0" applyFont="1" applyAlignment="1" applyProtection="1">
      <alignment horizontal="center" vertical="center"/>
      <protection locked="0"/>
    </xf>
    <xf numFmtId="0" fontId="41" fillId="4" borderId="67" xfId="18" applyFont="1" applyBorder="1" applyAlignment="1">
      <alignment vertical="center"/>
    </xf>
    <xf numFmtId="0" fontId="41" fillId="4" borderId="68" xfId="18" applyFont="1" applyBorder="1" applyAlignment="1">
      <alignment vertical="center"/>
    </xf>
    <xf numFmtId="0" fontId="41" fillId="4" borderId="69" xfId="18" applyFont="1" applyBorder="1" applyAlignment="1">
      <alignment vertical="center"/>
    </xf>
    <xf numFmtId="0" fontId="41" fillId="4" borderId="72" xfId="18" applyFont="1" applyBorder="1" applyAlignment="1">
      <alignment vertical="center"/>
    </xf>
    <xf numFmtId="0" fontId="41" fillId="4" borderId="65" xfId="18" applyFont="1" applyBorder="1" applyAlignment="1">
      <alignment vertical="center"/>
    </xf>
    <xf numFmtId="0" fontId="41" fillId="4" borderId="73" xfId="18" applyFont="1" applyBorder="1" applyAlignment="1">
      <alignment vertical="center"/>
    </xf>
    <xf numFmtId="0" fontId="18" fillId="0" borderId="70" xfId="0" applyFont="1" applyBorder="1">
      <alignment vertical="center"/>
    </xf>
    <xf numFmtId="0" fontId="25" fillId="0" borderId="71" xfId="0" applyFont="1" applyBorder="1">
      <alignment vertical="center"/>
    </xf>
    <xf numFmtId="0" fontId="90" fillId="0" borderId="67" xfId="0" applyFont="1" applyBorder="1">
      <alignment vertical="center"/>
    </xf>
    <xf numFmtId="0" fontId="18" fillId="0" borderId="68" xfId="0" applyFont="1" applyBorder="1">
      <alignment vertical="center"/>
    </xf>
    <xf numFmtId="0" fontId="18" fillId="0" borderId="71" xfId="0" applyFont="1" applyBorder="1">
      <alignment vertical="center"/>
    </xf>
    <xf numFmtId="0" fontId="25" fillId="8" borderId="46" xfId="15" applyFont="1" applyFill="1" applyBorder="1">
      <alignment vertical="center"/>
    </xf>
    <xf numFmtId="0" fontId="59" fillId="9" borderId="66" xfId="14" applyFont="1" applyBorder="1" applyAlignment="1">
      <alignment horizontal="left" vertical="center"/>
    </xf>
    <xf numFmtId="0" fontId="25" fillId="9" borderId="66" xfId="14" applyFont="1" applyBorder="1" applyAlignment="1">
      <alignment horizontal="left" vertical="center"/>
    </xf>
    <xf numFmtId="0" fontId="25" fillId="8" borderId="47" xfId="15" applyFont="1" applyFill="1" applyBorder="1">
      <alignment vertical="center"/>
    </xf>
    <xf numFmtId="0" fontId="25" fillId="8" borderId="66" xfId="15" applyFont="1" applyFill="1" applyBorder="1">
      <alignment vertical="center"/>
    </xf>
    <xf numFmtId="0" fontId="18" fillId="8" borderId="66" xfId="0" applyFont="1" applyFill="1" applyBorder="1">
      <alignment vertical="center"/>
    </xf>
    <xf numFmtId="0" fontId="25" fillId="8" borderId="66" xfId="0" applyFont="1" applyFill="1" applyBorder="1">
      <alignment vertical="center"/>
    </xf>
    <xf numFmtId="0" fontId="18" fillId="8" borderId="46" xfId="0" applyFont="1" applyFill="1" applyBorder="1">
      <alignment vertical="center"/>
    </xf>
    <xf numFmtId="0" fontId="18" fillId="8" borderId="47" xfId="0" applyFont="1" applyFill="1" applyBorder="1">
      <alignment vertical="center"/>
    </xf>
    <xf numFmtId="0" fontId="18" fillId="8" borderId="0" xfId="0" applyFont="1" applyFill="1">
      <alignment vertical="center"/>
    </xf>
    <xf numFmtId="0" fontId="18" fillId="8" borderId="71" xfId="0" applyFont="1" applyFill="1" applyBorder="1">
      <alignment vertical="center"/>
    </xf>
    <xf numFmtId="0" fontId="31" fillId="0" borderId="0" xfId="0" applyFont="1">
      <alignment vertical="center"/>
    </xf>
    <xf numFmtId="0" fontId="94" fillId="0" borderId="0" xfId="0" applyFont="1" applyAlignment="1">
      <alignment vertical="center" wrapText="1"/>
    </xf>
    <xf numFmtId="0" fontId="94" fillId="0" borderId="4" xfId="0" applyFont="1" applyBorder="1" applyAlignment="1">
      <alignment vertical="center" wrapText="1"/>
    </xf>
    <xf numFmtId="0" fontId="96" fillId="0" borderId="0" xfId="0" applyFont="1">
      <alignment vertical="center"/>
    </xf>
    <xf numFmtId="0" fontId="96" fillId="0" borderId="0" xfId="0" applyFont="1" applyAlignment="1">
      <alignment horizontal="center" vertical="center"/>
    </xf>
    <xf numFmtId="0" fontId="97" fillId="0" borderId="0" xfId="0" applyFont="1">
      <alignment vertical="center"/>
    </xf>
    <xf numFmtId="0" fontId="90" fillId="0" borderId="0" xfId="0" applyFont="1" applyAlignment="1">
      <alignment vertical="center" wrapText="1"/>
    </xf>
    <xf numFmtId="0" fontId="90" fillId="0" borderId="4" xfId="0" applyFont="1" applyBorder="1" applyAlignment="1">
      <alignment vertical="center" wrapText="1"/>
    </xf>
    <xf numFmtId="0" fontId="90" fillId="0" borderId="71" xfId="0" applyFont="1" applyBorder="1">
      <alignment vertical="center"/>
    </xf>
    <xf numFmtId="0" fontId="94" fillId="0" borderId="8" xfId="0" applyFont="1" applyBorder="1" applyAlignment="1">
      <alignment vertical="center" wrapText="1"/>
    </xf>
    <xf numFmtId="0" fontId="94" fillId="0" borderId="8" xfId="0" applyFont="1" applyBorder="1" applyAlignment="1">
      <alignment horizontal="center" vertical="center" wrapText="1"/>
    </xf>
    <xf numFmtId="0" fontId="94" fillId="0" borderId="5" xfId="0" applyFont="1" applyBorder="1" applyAlignment="1">
      <alignment horizontal="center" vertical="center" wrapText="1"/>
    </xf>
    <xf numFmtId="0" fontId="90" fillId="0" borderId="5" xfId="0" applyFont="1" applyBorder="1" applyAlignment="1">
      <alignment horizontal="center" vertical="center" wrapText="1"/>
    </xf>
    <xf numFmtId="0" fontId="97" fillId="0" borderId="0" xfId="0" applyFont="1" applyAlignment="1">
      <alignment horizontal="center" vertical="center"/>
    </xf>
    <xf numFmtId="0" fontId="90" fillId="0" borderId="8" xfId="0" applyFont="1" applyBorder="1" applyAlignment="1">
      <alignment vertical="center" wrapText="1"/>
    </xf>
    <xf numFmtId="0" fontId="90" fillId="0" borderId="8" xfId="0" applyFont="1" applyBorder="1" applyAlignment="1">
      <alignment horizontal="center" vertical="center" wrapText="1"/>
    </xf>
    <xf numFmtId="0" fontId="95" fillId="0" borderId="12" xfId="0" applyFont="1" applyBorder="1" applyAlignment="1">
      <alignment horizontal="center" vertical="center" wrapText="1"/>
    </xf>
    <xf numFmtId="0" fontId="94" fillId="0" borderId="8" xfId="0" applyFont="1" applyBorder="1" applyAlignment="1">
      <alignment horizontal="right" vertical="center" wrapText="1"/>
    </xf>
    <xf numFmtId="0" fontId="98" fillId="0" borderId="8" xfId="0" applyFont="1" applyBorder="1" applyAlignment="1">
      <alignment horizontal="center" vertical="center" wrapText="1"/>
    </xf>
    <xf numFmtId="0" fontId="89" fillId="0" borderId="12" xfId="0" applyFont="1" applyBorder="1" applyAlignment="1">
      <alignment horizontal="center" vertical="center" wrapText="1"/>
    </xf>
    <xf numFmtId="0" fontId="98" fillId="2" borderId="8" xfId="0" applyFont="1" applyFill="1" applyBorder="1" applyAlignment="1">
      <alignment horizontal="center" vertical="center" wrapText="1"/>
    </xf>
    <xf numFmtId="0" fontId="95" fillId="0" borderId="10" xfId="0" applyFont="1" applyBorder="1" applyAlignment="1">
      <alignment horizontal="center" vertical="center" wrapText="1"/>
    </xf>
    <xf numFmtId="0" fontId="99" fillId="0" borderId="8" xfId="0" applyFont="1" applyBorder="1" applyAlignment="1">
      <alignment horizontal="center" vertical="center" wrapText="1"/>
    </xf>
    <xf numFmtId="0" fontId="89" fillId="0" borderId="10" xfId="0" applyFont="1" applyBorder="1" applyAlignment="1">
      <alignment horizontal="center" vertical="center" wrapText="1"/>
    </xf>
    <xf numFmtId="0" fontId="95" fillId="0" borderId="9" xfId="0" applyFont="1" applyBorder="1" applyAlignment="1">
      <alignment horizontal="center" vertical="center" wrapText="1"/>
    </xf>
    <xf numFmtId="0" fontId="89" fillId="0" borderId="9" xfId="0" applyFont="1" applyBorder="1" applyAlignment="1">
      <alignment horizontal="center" vertical="center" wrapText="1"/>
    </xf>
    <xf numFmtId="0" fontId="100" fillId="0" borderId="0" xfId="0" applyFont="1">
      <alignment vertical="center"/>
    </xf>
    <xf numFmtId="0" fontId="100" fillId="0" borderId="0" xfId="0" applyFont="1" applyAlignment="1">
      <alignment horizontal="center" vertical="center"/>
    </xf>
    <xf numFmtId="0" fontId="89" fillId="0" borderId="85" xfId="0" applyFont="1" applyBorder="1">
      <alignment vertical="center"/>
    </xf>
    <xf numFmtId="0" fontId="90" fillId="0" borderId="85" xfId="0" applyFont="1" applyBorder="1">
      <alignment vertical="center"/>
    </xf>
    <xf numFmtId="164" fontId="90" fillId="0" borderId="0" xfId="0" applyNumberFormat="1" applyFont="1" applyAlignment="1">
      <alignment horizontal="center" vertical="center"/>
    </xf>
    <xf numFmtId="2" fontId="90" fillId="0" borderId="86" xfId="0" applyNumberFormat="1" applyFont="1" applyBorder="1" applyAlignment="1">
      <alignment horizontal="center" vertical="center"/>
    </xf>
    <xf numFmtId="0" fontId="90" fillId="0" borderId="86" xfId="0" applyFont="1" applyBorder="1">
      <alignment vertical="center"/>
    </xf>
    <xf numFmtId="2" fontId="90" fillId="0" borderId="85" xfId="0" applyNumberFormat="1" applyFont="1" applyBorder="1" applyAlignment="1">
      <alignment horizontal="center" vertical="center"/>
    </xf>
    <xf numFmtId="0" fontId="25" fillId="0" borderId="0" xfId="19" applyFont="1">
      <alignment horizontal="center" vertical="center"/>
    </xf>
    <xf numFmtId="0" fontId="25" fillId="0" borderId="0" xfId="15" applyFont="1" applyAlignment="1">
      <alignment horizontal="center" vertical="center"/>
    </xf>
    <xf numFmtId="0" fontId="77" fillId="0" borderId="0" xfId="19" applyFont="1">
      <alignment horizontal="center" vertical="center"/>
    </xf>
    <xf numFmtId="0" fontId="18" fillId="0" borderId="72" xfId="0" applyFont="1" applyBorder="1">
      <alignment vertical="center"/>
    </xf>
    <xf numFmtId="0" fontId="25" fillId="0" borderId="65" xfId="0" applyFont="1" applyBorder="1">
      <alignment vertical="center"/>
    </xf>
    <xf numFmtId="0" fontId="25" fillId="0" borderId="73" xfId="0" applyFont="1" applyBorder="1">
      <alignment vertical="center"/>
    </xf>
    <xf numFmtId="0" fontId="18" fillId="0" borderId="65" xfId="0" applyFont="1" applyBorder="1">
      <alignment vertical="center"/>
    </xf>
    <xf numFmtId="0" fontId="18" fillId="0" borderId="77" xfId="0" applyFont="1" applyBorder="1">
      <alignment vertical="center"/>
    </xf>
    <xf numFmtId="0" fontId="41" fillId="4" borderId="72" xfId="18" applyFont="1" applyBorder="1" applyAlignment="1">
      <alignment horizontal="center" vertical="center"/>
    </xf>
    <xf numFmtId="0" fontId="41" fillId="4" borderId="65" xfId="18" applyFont="1" applyBorder="1">
      <alignment horizontal="left" vertical="center"/>
    </xf>
    <xf numFmtId="0" fontId="41" fillId="4" borderId="65" xfId="18" applyFont="1" applyBorder="1" applyAlignment="1">
      <alignment horizontal="center" vertical="center"/>
    </xf>
    <xf numFmtId="0" fontId="25" fillId="4" borderId="77" xfId="14" applyFont="1" applyFill="1" applyBorder="1">
      <alignment horizontal="center" vertical="center"/>
    </xf>
    <xf numFmtId="0" fontId="25" fillId="4" borderId="0" xfId="14" applyFont="1" applyFill="1" applyBorder="1">
      <alignment horizontal="center" vertical="center"/>
    </xf>
    <xf numFmtId="0" fontId="25" fillId="4" borderId="30" xfId="14" applyFont="1" applyFill="1" applyBorder="1">
      <alignment horizontal="center" vertical="center"/>
    </xf>
    <xf numFmtId="0" fontId="25" fillId="4" borderId="70" xfId="14" applyFont="1" applyFill="1" applyBorder="1">
      <alignment horizontal="center" vertical="center"/>
    </xf>
    <xf numFmtId="0" fontId="25" fillId="4" borderId="71" xfId="14" applyFont="1" applyFill="1" applyBorder="1">
      <alignment horizontal="center" vertical="center"/>
    </xf>
    <xf numFmtId="0" fontId="87" fillId="0" borderId="70" xfId="0" applyFont="1" applyBorder="1">
      <alignment vertical="center"/>
    </xf>
    <xf numFmtId="0" fontId="19" fillId="0" borderId="30" xfId="0" applyFont="1" applyBorder="1">
      <alignment vertical="center"/>
    </xf>
    <xf numFmtId="0" fontId="87" fillId="0" borderId="30" xfId="0" applyFont="1" applyBorder="1">
      <alignment vertical="center"/>
    </xf>
    <xf numFmtId="0" fontId="87" fillId="0" borderId="71" xfId="0" applyFont="1" applyBorder="1">
      <alignment vertical="center"/>
    </xf>
    <xf numFmtId="0" fontId="25" fillId="8" borderId="44" xfId="15" applyFont="1" applyFill="1" applyBorder="1">
      <alignment vertical="center"/>
    </xf>
    <xf numFmtId="0" fontId="59" fillId="9" borderId="41" xfId="14" applyFont="1" applyBorder="1" applyAlignment="1">
      <alignment horizontal="left" vertical="center"/>
    </xf>
    <xf numFmtId="0" fontId="25" fillId="9" borderId="41" xfId="14" applyFont="1" applyBorder="1" applyAlignment="1">
      <alignment horizontal="left" vertical="center"/>
    </xf>
    <xf numFmtId="0" fontId="25" fillId="8" borderId="78" xfId="15" applyFont="1" applyFill="1" applyBorder="1">
      <alignment vertical="center"/>
    </xf>
    <xf numFmtId="0" fontId="25" fillId="8" borderId="41" xfId="15" applyFont="1" applyFill="1" applyBorder="1">
      <alignment vertical="center"/>
    </xf>
    <xf numFmtId="0" fontId="25" fillId="8" borderId="41" xfId="14" applyFont="1" applyFill="1" applyBorder="1" applyAlignment="1">
      <alignment vertical="center"/>
    </xf>
    <xf numFmtId="0" fontId="18" fillId="8" borderId="41" xfId="0" applyFont="1" applyFill="1" applyBorder="1">
      <alignment vertical="center"/>
    </xf>
    <xf numFmtId="0" fontId="25" fillId="8" borderId="41" xfId="0" applyFont="1" applyFill="1" applyBorder="1">
      <alignment vertical="center"/>
    </xf>
    <xf numFmtId="0" fontId="18" fillId="8" borderId="79" xfId="0" applyFont="1" applyFill="1" applyBorder="1">
      <alignment vertical="center"/>
    </xf>
    <xf numFmtId="0" fontId="18" fillId="8" borderId="78" xfId="0" applyFont="1" applyFill="1" applyBorder="1">
      <alignment vertical="center"/>
    </xf>
    <xf numFmtId="0" fontId="18" fillId="0" borderId="43" xfId="0" applyFont="1" applyBorder="1">
      <alignment vertical="center"/>
    </xf>
    <xf numFmtId="0" fontId="25" fillId="0" borderId="30" xfId="0" applyFont="1" applyBorder="1">
      <alignment vertical="center"/>
    </xf>
    <xf numFmtId="0" fontId="21" fillId="0" borderId="0" xfId="0" applyFont="1">
      <alignment vertical="center"/>
    </xf>
    <xf numFmtId="0" fontId="18" fillId="0" borderId="36" xfId="0" applyFont="1" applyBorder="1">
      <alignment vertical="center"/>
    </xf>
    <xf numFmtId="0" fontId="18" fillId="0" borderId="31" xfId="0" applyFont="1" applyBorder="1">
      <alignment vertical="center"/>
    </xf>
    <xf numFmtId="0" fontId="18" fillId="0" borderId="37" xfId="0" applyFont="1" applyBorder="1">
      <alignment vertical="center"/>
    </xf>
    <xf numFmtId="0" fontId="18" fillId="0" borderId="75" xfId="0" applyFont="1" applyBorder="1">
      <alignment vertical="center"/>
    </xf>
    <xf numFmtId="0" fontId="18" fillId="0" borderId="87" xfId="0" applyFont="1" applyBorder="1">
      <alignment vertical="center"/>
    </xf>
    <xf numFmtId="0" fontId="25" fillId="8" borderId="42" xfId="15" applyFont="1" applyFill="1" applyBorder="1">
      <alignment vertical="center"/>
    </xf>
    <xf numFmtId="0" fontId="59" fillId="9" borderId="44" xfId="14" applyFont="1" applyBorder="1" applyAlignment="1">
      <alignment horizontal="left" vertical="center"/>
    </xf>
    <xf numFmtId="0" fontId="84" fillId="0" borderId="0" xfId="1" applyFont="1" applyFill="1" applyAlignment="1">
      <alignment vertical="center"/>
    </xf>
    <xf numFmtId="0" fontId="84" fillId="0" borderId="0" xfId="1" applyFont="1" applyFill="1" applyBorder="1" applyAlignment="1">
      <alignment vertical="center"/>
    </xf>
    <xf numFmtId="0" fontId="18" fillId="0" borderId="13" xfId="0" applyFont="1" applyBorder="1" applyAlignment="1"/>
    <xf numFmtId="0" fontId="18" fillId="0" borderId="112" xfId="0" applyFont="1" applyBorder="1" applyAlignment="1"/>
    <xf numFmtId="0" fontId="22" fillId="9" borderId="45" xfId="14" applyFont="1" applyAlignment="1">
      <alignment horizontal="centerContinuous" vertical="center"/>
    </xf>
    <xf numFmtId="0" fontId="25" fillId="9" borderId="45" xfId="14" applyFont="1" applyAlignment="1">
      <alignment horizontal="centerContinuous" vertical="center"/>
    </xf>
    <xf numFmtId="0" fontId="18" fillId="0" borderId="15" xfId="0" applyFont="1" applyBorder="1">
      <alignment vertical="center"/>
    </xf>
    <xf numFmtId="0" fontId="18" fillId="0" borderId="3" xfId="0" applyFont="1" applyBorder="1">
      <alignment vertical="center"/>
    </xf>
    <xf numFmtId="0" fontId="18" fillId="0" borderId="16" xfId="0" applyFont="1" applyBorder="1">
      <alignment vertical="center"/>
    </xf>
    <xf numFmtId="0" fontId="18" fillId="0" borderId="2" xfId="0" applyFont="1" applyBorder="1">
      <alignment vertical="center"/>
    </xf>
    <xf numFmtId="0" fontId="18" fillId="0" borderId="113" xfId="0" applyFont="1" applyBorder="1">
      <alignment vertical="center"/>
    </xf>
    <xf numFmtId="0" fontId="18" fillId="0" borderId="38" xfId="0" applyFont="1" applyBorder="1" applyAlignment="1">
      <alignment vertical="center" wrapText="1"/>
    </xf>
    <xf numFmtId="0" fontId="18" fillId="0" borderId="35" xfId="0" applyFont="1" applyBorder="1" applyAlignment="1">
      <alignment horizontal="center" vertical="center"/>
    </xf>
    <xf numFmtId="0" fontId="18" fillId="0" borderId="32" xfId="0" applyFont="1" applyBorder="1" applyAlignment="1">
      <alignment horizontal="center" vertical="center"/>
    </xf>
    <xf numFmtId="0" fontId="18" fillId="0" borderId="35" xfId="0" applyFont="1" applyBorder="1">
      <alignment vertical="center"/>
    </xf>
    <xf numFmtId="0" fontId="18" fillId="0" borderId="1" xfId="0" applyFont="1" applyBorder="1">
      <alignment vertical="center"/>
    </xf>
    <xf numFmtId="0" fontId="18" fillId="0" borderId="114" xfId="0" applyFont="1" applyBorder="1">
      <alignment vertical="center"/>
    </xf>
    <xf numFmtId="0" fontId="18" fillId="0" borderId="48" xfId="0" applyFont="1" applyBorder="1">
      <alignment vertical="center"/>
    </xf>
    <xf numFmtId="0" fontId="18" fillId="0" borderId="49" xfId="0" applyFont="1" applyBorder="1">
      <alignment vertical="center"/>
    </xf>
    <xf numFmtId="0" fontId="18" fillId="0" borderId="32" xfId="0" applyFont="1" applyBorder="1">
      <alignment vertical="center"/>
    </xf>
    <xf numFmtId="0" fontId="18" fillId="0" borderId="14" xfId="0" applyFont="1" applyBorder="1">
      <alignment vertical="center"/>
    </xf>
    <xf numFmtId="0" fontId="18" fillId="0" borderId="7" xfId="0" applyFont="1" applyBorder="1">
      <alignment vertical="center"/>
    </xf>
    <xf numFmtId="0" fontId="18" fillId="0" borderId="115" xfId="0" applyFont="1" applyBorder="1">
      <alignment vertical="center"/>
    </xf>
    <xf numFmtId="0" fontId="18" fillId="0" borderId="94" xfId="0" applyFont="1" applyBorder="1">
      <alignment vertical="center"/>
    </xf>
    <xf numFmtId="0" fontId="18" fillId="0" borderId="102" xfId="0" applyFont="1" applyBorder="1" applyAlignment="1">
      <alignment horizontal="center" vertical="center"/>
    </xf>
    <xf numFmtId="0" fontId="25" fillId="5" borderId="0" xfId="18" applyFont="1" applyFill="1" applyAlignment="1">
      <alignment horizontal="center" vertical="center" wrapText="1"/>
    </xf>
    <xf numFmtId="0" fontId="25" fillId="5" borderId="97" xfId="18" applyFont="1" applyFill="1" applyBorder="1" applyAlignment="1">
      <alignment horizontal="center" vertical="center" wrapText="1"/>
    </xf>
    <xf numFmtId="0" fontId="25" fillId="5" borderId="30" xfId="18" applyFont="1" applyFill="1" applyBorder="1" applyAlignment="1">
      <alignment horizontal="center" vertical="center" wrapText="1"/>
    </xf>
    <xf numFmtId="0" fontId="21" fillId="0" borderId="96" xfId="0" applyFont="1" applyBorder="1" applyAlignment="1">
      <alignment horizontal="center" vertical="center"/>
    </xf>
    <xf numFmtId="0" fontId="21" fillId="0" borderId="0" xfId="0" applyFont="1" applyAlignment="1">
      <alignment horizontal="center" vertical="center"/>
    </xf>
    <xf numFmtId="0" fontId="21" fillId="0" borderId="102" xfId="0" applyFont="1" applyBorder="1">
      <alignment vertical="center"/>
    </xf>
    <xf numFmtId="0" fontId="18" fillId="0" borderId="98" xfId="0" applyFont="1" applyBorder="1" applyAlignment="1">
      <alignment horizontal="center" vertical="center"/>
    </xf>
    <xf numFmtId="0" fontId="18" fillId="0" borderId="99" xfId="0" applyFont="1" applyBorder="1">
      <alignment vertical="center"/>
    </xf>
    <xf numFmtId="0" fontId="18" fillId="0" borderId="98" xfId="0" applyFont="1" applyBorder="1" applyAlignment="1">
      <alignment horizontal="left" vertical="center"/>
    </xf>
    <xf numFmtId="0" fontId="18" fillId="0" borderId="99" xfId="0" applyFont="1" applyBorder="1" applyAlignment="1">
      <alignment horizontal="center" vertical="center"/>
    </xf>
    <xf numFmtId="0" fontId="21" fillId="0" borderId="96" xfId="0" applyFont="1" applyBorder="1">
      <alignment vertical="center"/>
    </xf>
    <xf numFmtId="0" fontId="18" fillId="0" borderId="102" xfId="0" applyFont="1" applyBorder="1">
      <alignment vertical="center"/>
    </xf>
    <xf numFmtId="0" fontId="18" fillId="0" borderId="34" xfId="0" applyFont="1" applyBorder="1" applyAlignment="1">
      <alignment horizontal="center" vertical="center"/>
    </xf>
    <xf numFmtId="0" fontId="18" fillId="0" borderId="34" xfId="0" applyFont="1" applyBorder="1" applyAlignment="1">
      <alignment horizontal="left" vertical="center"/>
    </xf>
    <xf numFmtId="0" fontId="18" fillId="0" borderId="100" xfId="0" applyFont="1" applyBorder="1" applyAlignment="1">
      <alignment horizontal="center" vertical="center"/>
    </xf>
    <xf numFmtId="0" fontId="18" fillId="0" borderId="97" xfId="0" applyFont="1" applyBorder="1">
      <alignment vertical="center"/>
    </xf>
    <xf numFmtId="0" fontId="18" fillId="0" borderId="100" xfId="0" applyFont="1" applyBorder="1" applyAlignment="1">
      <alignment horizontal="left" vertical="center"/>
    </xf>
    <xf numFmtId="0" fontId="18" fillId="0" borderId="44" xfId="0" applyFont="1" applyBorder="1">
      <alignment vertical="center"/>
    </xf>
    <xf numFmtId="0" fontId="18" fillId="0" borderId="41" xfId="0" applyFont="1" applyBorder="1">
      <alignment vertical="center"/>
    </xf>
    <xf numFmtId="0" fontId="18" fillId="0" borderId="106" xfId="0" applyFont="1" applyBorder="1" applyAlignment="1">
      <alignment horizontal="center" vertical="center"/>
    </xf>
    <xf numFmtId="0" fontId="18" fillId="0" borderId="103" xfId="0" applyFont="1" applyBorder="1" applyAlignment="1">
      <alignment horizontal="left" vertical="center"/>
    </xf>
    <xf numFmtId="0" fontId="18" fillId="0" borderId="103" xfId="0" applyFont="1" applyBorder="1" applyAlignment="1">
      <alignment horizontal="center" vertical="center"/>
    </xf>
    <xf numFmtId="0" fontId="18" fillId="0" borderId="95" xfId="0" applyFont="1" applyBorder="1" applyAlignment="1">
      <alignment horizontal="center" vertical="center"/>
    </xf>
    <xf numFmtId="0" fontId="18" fillId="0" borderId="108" xfId="0" applyFont="1" applyBorder="1">
      <alignment vertical="center"/>
    </xf>
    <xf numFmtId="0" fontId="18" fillId="0" borderId="39" xfId="0" applyFont="1" applyBorder="1">
      <alignment vertical="center"/>
    </xf>
    <xf numFmtId="0" fontId="18" fillId="0" borderId="38" xfId="0" applyFont="1" applyBorder="1" applyAlignment="1">
      <alignment horizontal="left" vertical="center"/>
    </xf>
    <xf numFmtId="0" fontId="18" fillId="0" borderId="38" xfId="0" applyFont="1" applyBorder="1" applyAlignment="1">
      <alignment horizontal="center" vertical="center"/>
    </xf>
    <xf numFmtId="0" fontId="18" fillId="0" borderId="31" xfId="0" applyFont="1" applyBorder="1" applyAlignment="1">
      <alignment vertical="center" wrapText="1"/>
    </xf>
    <xf numFmtId="0" fontId="18" fillId="0" borderId="111" xfId="0" applyFont="1" applyBorder="1" applyAlignment="1">
      <alignment horizontal="center" vertical="center"/>
    </xf>
    <xf numFmtId="0" fontId="18" fillId="0" borderId="106" xfId="0" applyFont="1" applyBorder="1">
      <alignment vertical="center"/>
    </xf>
    <xf numFmtId="0" fontId="18" fillId="0" borderId="94" xfId="0" applyFont="1" applyBorder="1" applyAlignment="1">
      <alignment horizontal="left" vertical="center"/>
    </xf>
    <xf numFmtId="0" fontId="21" fillId="0" borderId="105" xfId="0" applyFont="1" applyBorder="1">
      <alignment vertical="center"/>
    </xf>
    <xf numFmtId="0" fontId="21" fillId="2" borderId="0" xfId="0" applyFont="1" applyFill="1">
      <alignment vertical="center"/>
    </xf>
    <xf numFmtId="0" fontId="41" fillId="2" borderId="0" xfId="1" applyFont="1" applyFill="1" applyAlignment="1">
      <alignment vertical="center"/>
    </xf>
    <xf numFmtId="0" fontId="18" fillId="11" borderId="0" xfId="0" applyFont="1" applyFill="1" applyAlignment="1">
      <alignment wrapText="1"/>
    </xf>
    <xf numFmtId="0" fontId="101" fillId="11" borderId="0" xfId="0" applyFont="1" applyFill="1" applyAlignment="1">
      <alignment vertical="center" wrapText="1"/>
    </xf>
    <xf numFmtId="0" fontId="23" fillId="11" borderId="0" xfId="3" applyFont="1" applyFill="1">
      <alignment horizontal="left" vertical="center"/>
    </xf>
    <xf numFmtId="0" fontId="101" fillId="0" borderId="0" xfId="0" applyFont="1" applyAlignment="1">
      <alignment vertical="center" wrapText="1"/>
    </xf>
    <xf numFmtId="0" fontId="32" fillId="2" borderId="0" xfId="0" applyFont="1" applyFill="1">
      <alignment vertical="center"/>
    </xf>
    <xf numFmtId="0" fontId="18" fillId="6" borderId="0" xfId="0" applyFont="1" applyFill="1" applyAlignment="1"/>
    <xf numFmtId="0" fontId="47" fillId="6" borderId="0" xfId="0" applyFont="1" applyFill="1" applyAlignment="1"/>
    <xf numFmtId="0" fontId="102" fillId="6" borderId="0" xfId="0" applyFont="1" applyFill="1">
      <alignment vertical="center"/>
    </xf>
    <xf numFmtId="0" fontId="44" fillId="6" borderId="0" xfId="0" applyFont="1" applyFill="1" applyAlignment="1">
      <alignment horizontal="left" vertical="center"/>
    </xf>
    <xf numFmtId="0" fontId="103" fillId="6" borderId="0" xfId="0" applyFont="1" applyFill="1">
      <alignment vertical="center"/>
    </xf>
    <xf numFmtId="0" fontId="44" fillId="6" borderId="0" xfId="0" applyFont="1" applyFill="1">
      <alignment vertical="center"/>
    </xf>
    <xf numFmtId="0" fontId="25" fillId="6" borderId="0" xfId="0" applyFont="1" applyFill="1" applyAlignment="1">
      <alignment vertical="center" wrapText="1"/>
    </xf>
    <xf numFmtId="0" fontId="25" fillId="6" borderId="0" xfId="0" applyFont="1" applyFill="1" applyAlignment="1">
      <alignment horizontal="right" vertical="center" wrapText="1"/>
    </xf>
    <xf numFmtId="0" fontId="18" fillId="6" borderId="0" xfId="0" applyFont="1" applyFill="1" applyAlignment="1">
      <alignment horizontal="right" vertical="center" wrapText="1"/>
    </xf>
    <xf numFmtId="0" fontId="18" fillId="6" borderId="0" xfId="0" applyFont="1" applyFill="1" applyAlignment="1">
      <alignment horizontal="right" wrapText="1"/>
    </xf>
    <xf numFmtId="0" fontId="21" fillId="6" borderId="0" xfId="0" applyFont="1" applyFill="1" applyAlignment="1">
      <alignment vertical="center" wrapText="1"/>
    </xf>
    <xf numFmtId="0" fontId="24" fillId="6" borderId="0" xfId="1" applyFont="1" applyFill="1" applyAlignment="1">
      <alignment vertical="center"/>
    </xf>
    <xf numFmtId="0" fontId="24" fillId="0" borderId="0" xfId="1" applyFont="1" applyFill="1" applyAlignment="1">
      <alignment vertical="center"/>
    </xf>
    <xf numFmtId="0" fontId="24" fillId="0" borderId="0" xfId="1" applyFont="1" applyFill="1" applyAlignment="1">
      <alignment horizontal="left" vertical="center" wrapText="1"/>
    </xf>
    <xf numFmtId="0" fontId="105" fillId="6" borderId="0" xfId="0" applyFont="1" applyFill="1">
      <alignment vertical="center"/>
    </xf>
    <xf numFmtId="0" fontId="65" fillId="6" borderId="0" xfId="0" applyFont="1" applyFill="1" applyAlignment="1">
      <alignment vertical="center" wrapText="1"/>
    </xf>
    <xf numFmtId="0" fontId="105" fillId="0" borderId="0" xfId="0" applyFont="1" applyAlignment="1">
      <alignment vertical="center" wrapText="1"/>
    </xf>
    <xf numFmtId="0" fontId="21" fillId="6" borderId="0" xfId="0" applyFont="1" applyFill="1">
      <alignment vertical="center"/>
    </xf>
    <xf numFmtId="0" fontId="25" fillId="0" borderId="0" xfId="0" applyFont="1" applyAlignment="1">
      <alignment vertical="center" wrapText="1"/>
    </xf>
    <xf numFmtId="0" fontId="26" fillId="6" borderId="0" xfId="1" applyFont="1" applyFill="1" applyAlignment="1">
      <alignment horizontal="left" vertical="center" wrapText="1"/>
    </xf>
    <xf numFmtId="0" fontId="105" fillId="0" borderId="0" xfId="0" applyFont="1">
      <alignment vertical="center"/>
    </xf>
    <xf numFmtId="0" fontId="65" fillId="0" borderId="0" xfId="0" applyFont="1" applyAlignment="1">
      <alignment vertical="center" wrapText="1"/>
    </xf>
    <xf numFmtId="0" fontId="105" fillId="6" borderId="0" xfId="0" applyFont="1" applyFill="1" applyAlignment="1">
      <alignment vertical="center" wrapText="1"/>
    </xf>
    <xf numFmtId="0" fontId="103" fillId="6" borderId="0" xfId="0" applyFont="1" applyFill="1" applyAlignment="1">
      <alignment vertical="center" wrapText="1"/>
    </xf>
    <xf numFmtId="0" fontId="65" fillId="0" borderId="0" xfId="0" applyFont="1">
      <alignment vertical="center"/>
    </xf>
    <xf numFmtId="0" fontId="107" fillId="6" borderId="0" xfId="0" applyFont="1" applyFill="1" applyAlignment="1">
      <alignment horizontal="left" vertical="center"/>
    </xf>
    <xf numFmtId="0" fontId="26" fillId="0" borderId="0" xfId="1" applyFont="1" applyFill="1" applyAlignment="1">
      <alignment horizontal="left" vertical="center" wrapText="1"/>
    </xf>
    <xf numFmtId="0" fontId="25" fillId="6" borderId="0" xfId="0" applyFont="1" applyFill="1" applyAlignment="1">
      <alignment horizontal="center" vertical="center" wrapText="1"/>
    </xf>
    <xf numFmtId="0" fontId="25" fillId="6" borderId="0" xfId="0" applyFont="1" applyFill="1" applyAlignment="1"/>
    <xf numFmtId="0" fontId="106" fillId="10" borderId="0" xfId="23" applyFont="1">
      <alignment horizontal="left" vertical="center"/>
    </xf>
    <xf numFmtId="0" fontId="24" fillId="0" borderId="0" xfId="1" applyFont="1" applyAlignment="1">
      <alignment vertical="center"/>
    </xf>
    <xf numFmtId="0" fontId="47" fillId="6" borderId="0" xfId="0" applyFont="1" applyFill="1">
      <alignment vertical="center"/>
    </xf>
    <xf numFmtId="0" fontId="25" fillId="6" borderId="0" xfId="0" applyFont="1" applyFill="1" applyAlignment="1">
      <alignment horizontal="left" vertical="center" wrapText="1"/>
    </xf>
    <xf numFmtId="0" fontId="25" fillId="6" borderId="0" xfId="0" applyFont="1" applyFill="1" applyAlignment="1">
      <alignment horizontal="right" vertical="center"/>
    </xf>
    <xf numFmtId="0" fontId="59" fillId="0" borderId="0" xfId="6" applyFont="1" applyFill="1" applyAlignment="1">
      <alignment vertical="center"/>
    </xf>
    <xf numFmtId="0" fontId="25" fillId="0" borderId="0" xfId="0" applyFont="1" applyAlignment="1">
      <alignment horizontal="left" vertical="center" wrapText="1"/>
    </xf>
    <xf numFmtId="0" fontId="24" fillId="0" borderId="0" xfId="1" applyFont="1" applyFill="1" applyAlignment="1">
      <alignment vertical="center" wrapText="1"/>
    </xf>
    <xf numFmtId="0" fontId="104" fillId="6" borderId="0" xfId="1" applyFont="1" applyFill="1" applyAlignment="1">
      <alignment vertical="center"/>
    </xf>
    <xf numFmtId="0" fontId="105" fillId="6" borderId="0" xfId="0" applyFont="1" applyFill="1" applyAlignment="1">
      <alignment horizontal="left" vertical="center"/>
    </xf>
    <xf numFmtId="0" fontId="25" fillId="6" borderId="0" xfId="8" applyFont="1" applyFill="1" applyAlignment="1">
      <alignment horizontal="center" vertical="center"/>
    </xf>
    <xf numFmtId="0" fontId="109" fillId="6" borderId="0" xfId="0" applyFont="1" applyFill="1" applyAlignment="1">
      <alignment horizontal="right" vertical="center" wrapText="1"/>
    </xf>
    <xf numFmtId="0" fontId="22" fillId="0" borderId="0" xfId="0" applyFont="1">
      <alignment vertical="center"/>
    </xf>
    <xf numFmtId="0" fontId="24" fillId="6" borderId="0" xfId="1" applyFont="1" applyFill="1" applyAlignment="1">
      <alignment vertical="center" wrapText="1"/>
    </xf>
    <xf numFmtId="0" fontId="107" fillId="0" borderId="0" xfId="0" applyFont="1" applyAlignment="1">
      <alignment horizontal="left" vertical="center"/>
    </xf>
    <xf numFmtId="0" fontId="18" fillId="6" borderId="0" xfId="8" applyFont="1" applyFill="1" applyAlignment="1">
      <alignment horizontal="center" vertical="center"/>
    </xf>
    <xf numFmtId="0" fontId="26" fillId="6" borderId="0" xfId="1" applyFont="1" applyFill="1" applyAlignment="1">
      <alignment horizontal="left" vertical="center"/>
    </xf>
    <xf numFmtId="0" fontId="22" fillId="6" borderId="0" xfId="1" applyFont="1" applyFill="1" applyAlignment="1">
      <alignment vertical="center"/>
    </xf>
    <xf numFmtId="0" fontId="22" fillId="0" borderId="0" xfId="1" applyFont="1" applyFill="1" applyAlignment="1">
      <alignment vertical="center"/>
    </xf>
    <xf numFmtId="0" fontId="71" fillId="6" borderId="0" xfId="0" applyFont="1" applyFill="1">
      <alignment vertical="center"/>
    </xf>
    <xf numFmtId="0" fontId="71" fillId="0" borderId="0" xfId="0" applyFont="1">
      <alignment vertical="center"/>
    </xf>
    <xf numFmtId="0" fontId="106" fillId="6" borderId="0" xfId="23" applyFont="1" applyFill="1">
      <alignment horizontal="left" vertical="center"/>
    </xf>
    <xf numFmtId="0" fontId="25" fillId="6" borderId="0" xfId="8" applyFont="1" applyFill="1" applyAlignment="1">
      <alignment horizontal="right" vertical="center"/>
    </xf>
    <xf numFmtId="0" fontId="18" fillId="6" borderId="0" xfId="8" applyFont="1" applyFill="1" applyAlignment="1">
      <alignment vertical="center"/>
    </xf>
    <xf numFmtId="0" fontId="18" fillId="0" borderId="0" xfId="8" applyFont="1" applyAlignment="1">
      <alignment vertical="center"/>
    </xf>
    <xf numFmtId="0" fontId="18" fillId="6" borderId="0" xfId="8" applyFont="1" applyFill="1" applyAlignment="1">
      <alignment horizontal="left" vertical="center" wrapText="1"/>
    </xf>
    <xf numFmtId="0" fontId="18" fillId="0" borderId="0" xfId="8" applyFont="1" applyAlignment="1">
      <alignment horizontal="left" vertical="center" wrapText="1"/>
    </xf>
    <xf numFmtId="0" fontId="24" fillId="6" borderId="0" xfId="1" applyFont="1" applyFill="1" applyAlignment="1">
      <alignment horizontal="left" vertical="center" wrapText="1"/>
    </xf>
    <xf numFmtId="0" fontId="47" fillId="6" borderId="0" xfId="0" applyFont="1" applyFill="1" applyAlignment="1">
      <alignment horizontal="center" vertical="center"/>
    </xf>
    <xf numFmtId="0" fontId="18" fillId="6" borderId="0" xfId="0" applyFont="1" applyFill="1" applyAlignment="1">
      <alignment horizontal="center" vertical="center" wrapText="1"/>
    </xf>
    <xf numFmtId="0" fontId="30" fillId="6" borderId="0" xfId="3" applyFont="1" applyFill="1" applyAlignment="1">
      <alignment vertical="center"/>
    </xf>
    <xf numFmtId="0" fontId="110" fillId="6" borderId="0" xfId="0" applyFont="1" applyFill="1">
      <alignment vertical="center"/>
    </xf>
    <xf numFmtId="0" fontId="110" fillId="0" borderId="0" xfId="0" applyFont="1">
      <alignment vertical="center"/>
    </xf>
    <xf numFmtId="0" fontId="111" fillId="6" borderId="0" xfId="1" applyFont="1" applyFill="1" applyAlignment="1">
      <alignment horizontal="left" vertical="center"/>
    </xf>
    <xf numFmtId="0" fontId="110" fillId="6" borderId="0" xfId="0" applyFont="1" applyFill="1" applyAlignment="1">
      <alignment horizontal="left" vertical="center"/>
    </xf>
    <xf numFmtId="0" fontId="84" fillId="0" borderId="0" xfId="0" applyFont="1" applyAlignment="1">
      <alignment wrapText="1"/>
    </xf>
    <xf numFmtId="0" fontId="56" fillId="0" borderId="0" xfId="0" applyFont="1" applyAlignment="1">
      <alignment wrapText="1"/>
    </xf>
    <xf numFmtId="0" fontId="18" fillId="0" borderId="0" xfId="0" applyFont="1" applyAlignment="1">
      <alignment vertical="top"/>
    </xf>
    <xf numFmtId="0" fontId="21" fillId="5" borderId="0" xfId="0" applyFont="1" applyFill="1" applyAlignment="1">
      <alignment horizontal="center"/>
    </xf>
    <xf numFmtId="0" fontId="23" fillId="5" borderId="0" xfId="2" applyFont="1" applyFill="1" applyAlignment="1">
      <alignment horizontal="left" vertical="top"/>
    </xf>
    <xf numFmtId="0" fontId="22" fillId="6" borderId="0" xfId="15" applyFont="1" applyFill="1">
      <alignment vertical="center"/>
    </xf>
    <xf numFmtId="0" fontId="18" fillId="6" borderId="0" xfId="0" applyFont="1" applyFill="1" applyAlignment="1">
      <alignment vertical="top"/>
    </xf>
    <xf numFmtId="0" fontId="18" fillId="3" borderId="0" xfId="17" applyFont="1" applyFill="1">
      <alignment horizontal="center" vertical="center"/>
    </xf>
    <xf numFmtId="0" fontId="18" fillId="6" borderId="0" xfId="16" applyFont="1" applyFill="1" applyAlignment="1">
      <alignment horizontal="left" vertical="top"/>
    </xf>
    <xf numFmtId="0" fontId="18" fillId="6" borderId="0" xfId="16" applyFont="1" applyFill="1">
      <alignment horizontal="left" vertical="center" wrapText="1"/>
    </xf>
    <xf numFmtId="0" fontId="18" fillId="6" borderId="0" xfId="17" applyFont="1" applyFill="1">
      <alignment horizontal="center" vertical="center"/>
    </xf>
    <xf numFmtId="0" fontId="18" fillId="0" borderId="0" xfId="16" applyFont="1">
      <alignment horizontal="left" vertical="center" wrapText="1"/>
    </xf>
    <xf numFmtId="0" fontId="18" fillId="0" borderId="0" xfId="16" applyFont="1" applyAlignment="1">
      <alignment horizontal="left" vertical="top"/>
    </xf>
    <xf numFmtId="0" fontId="18" fillId="0" borderId="0" xfId="16" applyFont="1" applyAlignment="1">
      <alignment horizontal="left" vertical="top" wrapText="1"/>
    </xf>
    <xf numFmtId="0" fontId="21" fillId="3" borderId="0" xfId="1" applyFont="1" applyFill="1">
      <alignment horizontal="center" vertical="center"/>
    </xf>
    <xf numFmtId="0" fontId="21" fillId="6" borderId="0" xfId="1" applyFont="1" applyFill="1">
      <alignment horizontal="center" vertical="center"/>
    </xf>
    <xf numFmtId="0" fontId="18" fillId="6" borderId="0" xfId="16" applyFont="1" applyFill="1" applyAlignment="1">
      <alignment vertical="center" wrapText="1"/>
    </xf>
    <xf numFmtId="0" fontId="18" fillId="0" borderId="0" xfId="16" applyFont="1" applyAlignment="1">
      <alignment vertical="top" wrapText="1"/>
    </xf>
    <xf numFmtId="0" fontId="18" fillId="0" borderId="0" xfId="16" applyFont="1" applyAlignment="1">
      <alignment vertical="center" wrapText="1"/>
    </xf>
    <xf numFmtId="0" fontId="112" fillId="6" borderId="0" xfId="1" applyFont="1" applyFill="1">
      <alignment horizontal="center" vertical="center"/>
    </xf>
    <xf numFmtId="0" fontId="21" fillId="6" borderId="0" xfId="0" applyFont="1" applyFill="1" applyAlignment="1">
      <alignment vertical="top"/>
    </xf>
    <xf numFmtId="0" fontId="21" fillId="6" borderId="0" xfId="16" applyFont="1" applyFill="1">
      <alignment horizontal="left" vertical="center" wrapText="1"/>
    </xf>
    <xf numFmtId="0" fontId="18" fillId="6" borderId="0" xfId="16" applyFont="1" applyFill="1" applyAlignment="1">
      <alignment vertical="top" wrapText="1"/>
    </xf>
    <xf numFmtId="0" fontId="18" fillId="0" borderId="0" xfId="0" applyFont="1" applyAlignment="1">
      <alignment vertical="top" wrapText="1"/>
    </xf>
    <xf numFmtId="0" fontId="18" fillId="0" borderId="0" xfId="8" applyFont="1" applyAlignment="1">
      <alignment horizontal="left" vertical="top"/>
    </xf>
    <xf numFmtId="0" fontId="18" fillId="6" borderId="0" xfId="8" applyFont="1" applyFill="1" applyAlignment="1">
      <alignment horizontal="left" vertical="top"/>
    </xf>
    <xf numFmtId="0" fontId="18" fillId="6" borderId="0" xfId="16" applyFont="1" applyFill="1" applyAlignment="1">
      <alignment horizontal="center" vertical="center" wrapText="1"/>
    </xf>
    <xf numFmtId="0" fontId="18" fillId="6" borderId="0" xfId="16" applyFont="1" applyFill="1" applyAlignment="1">
      <alignment horizontal="left" vertical="top" wrapText="1"/>
    </xf>
    <xf numFmtId="0" fontId="101" fillId="5" borderId="0" xfId="0" applyFont="1" applyFill="1" applyAlignment="1">
      <alignment horizontal="center" vertical="center" wrapText="1"/>
    </xf>
    <xf numFmtId="0" fontId="101" fillId="5" borderId="0" xfId="0" applyFont="1" applyFill="1" applyAlignment="1">
      <alignment vertical="center" wrapText="1"/>
    </xf>
    <xf numFmtId="0" fontId="101" fillId="0" borderId="0" xfId="0" applyFont="1" applyAlignment="1">
      <alignment horizontal="center" vertical="center" wrapText="1"/>
    </xf>
    <xf numFmtId="0" fontId="23" fillId="0" borderId="0" xfId="2" applyFont="1" applyFill="1">
      <alignment horizontal="left" vertical="center"/>
    </xf>
    <xf numFmtId="0" fontId="101" fillId="6" borderId="0" xfId="0" applyFont="1" applyFill="1">
      <alignment vertical="center"/>
    </xf>
    <xf numFmtId="0" fontId="101" fillId="0" borderId="0" xfId="0" applyFont="1">
      <alignment vertical="center"/>
    </xf>
    <xf numFmtId="0" fontId="21" fillId="6" borderId="0" xfId="1" applyFont="1" applyFill="1" applyAlignment="1">
      <alignment vertical="center"/>
    </xf>
    <xf numFmtId="0" fontId="21" fillId="0" borderId="0" xfId="1" applyFont="1" applyFill="1" applyAlignment="1">
      <alignment vertical="center"/>
    </xf>
    <xf numFmtId="0" fontId="111" fillId="10" borderId="0" xfId="1" applyFont="1" applyFill="1" applyAlignment="1">
      <alignment horizontal="left" vertical="center"/>
    </xf>
    <xf numFmtId="0" fontId="24" fillId="6" borderId="0" xfId="1" applyFont="1" applyFill="1" applyAlignment="1">
      <alignment horizontal="left" vertical="center"/>
    </xf>
    <xf numFmtId="0" fontId="24" fillId="0" borderId="0" xfId="1" applyFont="1" applyFill="1" applyAlignment="1">
      <alignment horizontal="left" vertical="center"/>
    </xf>
    <xf numFmtId="0" fontId="104" fillId="6" borderId="0" xfId="1" applyFont="1" applyFill="1" applyAlignment="1">
      <alignment horizontal="left" vertical="center"/>
    </xf>
    <xf numFmtId="0" fontId="106" fillId="6" borderId="0" xfId="23" applyFont="1" applyFill="1" applyAlignment="1">
      <alignment horizontal="left" vertical="center" wrapText="1"/>
    </xf>
    <xf numFmtId="0" fontId="111" fillId="6" borderId="0" xfId="1" applyFont="1" applyFill="1" applyAlignment="1">
      <alignment vertical="center"/>
    </xf>
    <xf numFmtId="0" fontId="106" fillId="10" borderId="0" xfId="23" applyFont="1" applyAlignment="1">
      <alignment vertical="center"/>
    </xf>
    <xf numFmtId="0" fontId="104" fillId="6" borderId="0" xfId="1" applyFont="1" applyFill="1" applyAlignment="1">
      <alignment vertical="center" wrapText="1"/>
    </xf>
    <xf numFmtId="0" fontId="18" fillId="6" borderId="0" xfId="8" applyFont="1" applyFill="1" applyAlignment="1">
      <alignment vertical="top" wrapText="1"/>
    </xf>
    <xf numFmtId="0" fontId="34" fillId="6" borderId="0" xfId="0" applyFont="1" applyFill="1">
      <alignment vertical="center"/>
    </xf>
    <xf numFmtId="0" fontId="113" fillId="6" borderId="0" xfId="1" applyFont="1" applyFill="1" applyAlignment="1">
      <alignment vertical="center"/>
    </xf>
    <xf numFmtId="0" fontId="114" fillId="0" borderId="0" xfId="0" applyFont="1">
      <alignment vertical="center"/>
    </xf>
    <xf numFmtId="0" fontId="114" fillId="0" borderId="0" xfId="0" applyFont="1" applyAlignment="1">
      <alignment horizontal="right" vertical="center"/>
    </xf>
    <xf numFmtId="0" fontId="115" fillId="0" borderId="0" xfId="0" applyFont="1" applyAlignment="1">
      <alignment horizontal="right" vertical="center"/>
    </xf>
    <xf numFmtId="0" fontId="21" fillId="6" borderId="0" xfId="4" applyFont="1" applyFill="1">
      <alignment horizontal="left" vertical="center" wrapText="1"/>
    </xf>
    <xf numFmtId="0" fontId="34" fillId="0" borderId="0" xfId="4" applyFont="1" applyAlignment="1">
      <alignment horizontal="center" vertical="center" wrapText="1"/>
    </xf>
    <xf numFmtId="0" fontId="22" fillId="6" borderId="0" xfId="4" applyFont="1" applyFill="1">
      <alignment horizontal="left" vertical="center" wrapText="1"/>
    </xf>
    <xf numFmtId="0" fontId="36" fillId="0" borderId="0" xfId="3" applyFont="1" applyAlignment="1">
      <alignment horizontal="center" vertical="center" wrapText="1"/>
    </xf>
    <xf numFmtId="0" fontId="37" fillId="6" borderId="0" xfId="0" applyFont="1" applyFill="1" applyAlignment="1">
      <alignment horizontal="center" vertical="top" wrapText="1"/>
    </xf>
    <xf numFmtId="0" fontId="22" fillId="6" borderId="0" xfId="0" applyFont="1" applyFill="1" applyAlignment="1">
      <alignment horizontal="center" vertical="top" wrapText="1"/>
    </xf>
    <xf numFmtId="0" fontId="21" fillId="6" borderId="0" xfId="4" applyFont="1" applyFill="1" applyAlignment="1">
      <alignment horizontal="left" vertical="top" wrapText="1"/>
    </xf>
    <xf numFmtId="0" fontId="21" fillId="0" borderId="0" xfId="4" applyFont="1" applyAlignment="1">
      <alignment vertical="center" wrapText="1"/>
    </xf>
    <xf numFmtId="0" fontId="26" fillId="5" borderId="0" xfId="1" applyFont="1" applyFill="1">
      <alignment horizontal="center" vertical="center"/>
    </xf>
    <xf numFmtId="0" fontId="21" fillId="5" borderId="0" xfId="1" applyFont="1" applyFill="1" applyAlignment="1">
      <alignment horizontal="left" vertical="center" wrapText="1"/>
    </xf>
    <xf numFmtId="0" fontId="22" fillId="3" borderId="0" xfId="0" applyFont="1" applyFill="1" applyAlignment="1">
      <alignment horizontal="center" vertical="center"/>
    </xf>
    <xf numFmtId="0" fontId="18" fillId="0" borderId="0" xfId="0" applyFont="1" applyAlignment="1">
      <alignment horizontal="center"/>
    </xf>
    <xf numFmtId="0" fontId="21" fillId="0" borderId="0" xfId="4" applyFont="1">
      <alignment horizontal="left" vertical="center" wrapText="1"/>
    </xf>
    <xf numFmtId="0" fontId="21" fillId="0" borderId="0" xfId="0" applyFont="1" applyAlignment="1">
      <alignment horizontal="left" vertical="center" wrapText="1"/>
    </xf>
    <xf numFmtId="0" fontId="41" fillId="7" borderId="0" xfId="9" applyFont="1">
      <alignment horizontal="center" vertical="center"/>
    </xf>
    <xf numFmtId="0" fontId="19" fillId="4" borderId="0" xfId="0" applyFont="1" applyFill="1" applyAlignment="1">
      <alignment horizontal="center" vertical="center"/>
    </xf>
    <xf numFmtId="0" fontId="21" fillId="6" borderId="0" xfId="4" applyFont="1" applyFill="1" applyAlignment="1">
      <alignment vertical="center" wrapText="1"/>
    </xf>
    <xf numFmtId="0" fontId="56" fillId="12" borderId="80" xfId="1" applyFont="1" applyFill="1" applyBorder="1">
      <alignment horizontal="center" vertical="center"/>
    </xf>
    <xf numFmtId="0" fontId="56" fillId="12" borderId="81" xfId="1" applyFont="1" applyFill="1" applyBorder="1">
      <alignment horizontal="center" vertical="center"/>
    </xf>
    <xf numFmtId="0" fontId="56" fillId="12" borderId="82" xfId="1" applyFont="1" applyFill="1" applyBorder="1">
      <alignment horizontal="center" vertical="center"/>
    </xf>
    <xf numFmtId="0" fontId="31" fillId="5" borderId="0" xfId="26" applyFont="1" applyAlignment="1">
      <alignment horizontal="left" vertical="center" wrapText="1"/>
    </xf>
    <xf numFmtId="0" fontId="52" fillId="5" borderId="0" xfId="1" applyFont="1" applyFill="1" applyAlignment="1">
      <alignment horizontal="left" vertical="center"/>
    </xf>
    <xf numFmtId="0" fontId="21" fillId="0" borderId="0" xfId="4" applyFont="1" applyAlignment="1">
      <alignment horizontal="left" vertical="top" wrapText="1"/>
    </xf>
    <xf numFmtId="0" fontId="26" fillId="0" borderId="0" xfId="1" applyFont="1" applyAlignment="1">
      <alignment horizontal="center"/>
    </xf>
    <xf numFmtId="0" fontId="22" fillId="5" borderId="0" xfId="4" applyFont="1" applyFill="1" applyAlignment="1">
      <alignment horizontal="center" vertical="center" wrapText="1"/>
    </xf>
    <xf numFmtId="0" fontId="18" fillId="6" borderId="0" xfId="0" applyFont="1" applyFill="1" applyAlignment="1">
      <alignment vertical="center" wrapText="1"/>
    </xf>
    <xf numFmtId="0" fontId="21" fillId="6" borderId="0" xfId="4" applyFont="1" applyFill="1" applyAlignment="1">
      <alignment vertical="top" wrapText="1"/>
    </xf>
    <xf numFmtId="0" fontId="37" fillId="6" borderId="0" xfId="0" applyFont="1" applyFill="1" applyAlignment="1">
      <alignment horizontal="center" vertical="top"/>
    </xf>
    <xf numFmtId="0" fontId="19" fillId="4" borderId="0" xfId="4" applyFont="1" applyFill="1" applyAlignment="1">
      <alignment horizontal="center" vertical="center" wrapText="1"/>
    </xf>
    <xf numFmtId="0" fontId="20" fillId="6" borderId="0" xfId="0" applyFont="1" applyFill="1" applyAlignment="1">
      <alignment horizontal="center" vertical="center"/>
    </xf>
    <xf numFmtId="0" fontId="18" fillId="8" borderId="0" xfId="1" applyFont="1" applyFill="1">
      <alignment horizontal="center" vertical="center"/>
    </xf>
    <xf numFmtId="0" fontId="22" fillId="6" borderId="0" xfId="4" applyFont="1" applyFill="1" applyAlignment="1">
      <alignment horizontal="left" vertical="top" wrapText="1"/>
    </xf>
    <xf numFmtId="0" fontId="18" fillId="6" borderId="0" xfId="0" applyFont="1" applyFill="1" applyAlignment="1">
      <alignment horizontal="left" vertical="center" wrapText="1"/>
    </xf>
    <xf numFmtId="0" fontId="18" fillId="8" borderId="0" xfId="1" applyFont="1" applyFill="1" applyBorder="1">
      <alignment horizontal="center" vertical="center"/>
    </xf>
    <xf numFmtId="0" fontId="27" fillId="0" borderId="0" xfId="0" applyFont="1" applyAlignment="1">
      <alignment horizontal="center" vertical="center" wrapText="1"/>
    </xf>
    <xf numFmtId="0" fontId="25" fillId="6" borderId="0" xfId="0" applyFont="1" applyFill="1" applyAlignment="1">
      <alignment horizontal="left" vertical="center" wrapText="1"/>
    </xf>
    <xf numFmtId="0" fontId="52" fillId="6" borderId="0" xfId="7" applyFont="1" applyAlignment="1">
      <alignment horizontal="left" vertical="center" wrapText="1"/>
    </xf>
    <xf numFmtId="0" fontId="31" fillId="6" borderId="0" xfId="7" applyFont="1" applyAlignment="1">
      <alignment horizontal="left" vertical="center" wrapText="1"/>
    </xf>
    <xf numFmtId="0" fontId="31" fillId="6" borderId="0" xfId="7" applyFont="1">
      <alignment horizontal="left" vertical="center"/>
    </xf>
    <xf numFmtId="0" fontId="59" fillId="6" borderId="0" xfId="6" applyFont="1">
      <alignment horizontal="left" vertical="center"/>
    </xf>
    <xf numFmtId="0" fontId="18" fillId="8" borderId="0" xfId="27" applyFont="1" applyFill="1">
      <alignment horizontal="center" vertical="center"/>
    </xf>
    <xf numFmtId="0" fontId="18" fillId="8" borderId="0" xfId="25" applyFont="1">
      <alignment horizontal="center" vertical="center"/>
    </xf>
    <xf numFmtId="0" fontId="21" fillId="8" borderId="0" xfId="1" applyFont="1" applyFill="1">
      <alignment horizontal="center" vertical="center"/>
    </xf>
    <xf numFmtId="0" fontId="63" fillId="6" borderId="0" xfId="6" applyFont="1">
      <alignment horizontal="left" vertical="center"/>
    </xf>
    <xf numFmtId="0" fontId="21" fillId="6" borderId="0" xfId="4" applyFont="1" applyFill="1" applyAlignment="1">
      <alignment horizontal="left" vertical="center"/>
    </xf>
    <xf numFmtId="0" fontId="26" fillId="6" borderId="0" xfId="1" applyFont="1" applyFill="1">
      <alignment horizontal="center" vertical="center"/>
    </xf>
    <xf numFmtId="0" fontId="21" fillId="2" borderId="0" xfId="4" applyFont="1" applyFill="1" applyAlignment="1">
      <alignment horizontal="left" vertical="top" wrapText="1"/>
    </xf>
    <xf numFmtId="0" fontId="39" fillId="6" borderId="0" xfId="0" applyFont="1" applyFill="1" applyAlignment="1">
      <alignment horizontal="center" vertical="center" wrapText="1"/>
    </xf>
    <xf numFmtId="0" fontId="21" fillId="2" borderId="0" xfId="4" applyFont="1" applyFill="1" applyAlignment="1">
      <alignment horizontal="left" vertical="top"/>
    </xf>
    <xf numFmtId="0" fontId="21" fillId="2" borderId="58" xfId="4" applyFont="1" applyFill="1" applyBorder="1" applyAlignment="1">
      <alignment horizontal="left" vertical="top"/>
    </xf>
    <xf numFmtId="0" fontId="18" fillId="6" borderId="0" xfId="8" applyFont="1" applyFill="1" applyAlignment="1">
      <alignment horizontal="left" vertical="top" wrapText="1"/>
    </xf>
    <xf numFmtId="0" fontId="57" fillId="6" borderId="0" xfId="8" applyFont="1" applyFill="1" applyAlignment="1">
      <alignment horizontal="left" vertical="center" wrapText="1"/>
    </xf>
    <xf numFmtId="0" fontId="22" fillId="2" borderId="0" xfId="4" applyFont="1" applyFill="1">
      <alignment horizontal="left" vertical="center" wrapText="1"/>
    </xf>
    <xf numFmtId="0" fontId="27" fillId="6" borderId="0" xfId="4" applyFont="1" applyFill="1" applyAlignment="1">
      <alignment horizontal="center" vertical="center" wrapText="1"/>
    </xf>
    <xf numFmtId="0" fontId="56" fillId="7" borderId="0" xfId="1" applyFont="1" applyFill="1">
      <alignment horizontal="center" vertical="center"/>
    </xf>
    <xf numFmtId="0" fontId="60" fillId="6" borderId="0" xfId="12" applyFont="1" applyFill="1" applyAlignment="1">
      <alignment horizontal="right" vertical="top"/>
    </xf>
    <xf numFmtId="0" fontId="33" fillId="6" borderId="0" xfId="10" applyFont="1" applyFill="1" applyAlignment="1">
      <alignment horizontal="right" vertical="top"/>
    </xf>
    <xf numFmtId="0" fontId="42" fillId="6" borderId="0" xfId="11" applyFont="1" applyFill="1" applyAlignment="1">
      <alignment horizontal="right" vertical="top"/>
    </xf>
    <xf numFmtId="0" fontId="59" fillId="15" borderId="0" xfId="6" applyFont="1" applyFill="1" applyAlignment="1">
      <alignment horizontal="center" vertical="center" wrapText="1"/>
    </xf>
    <xf numFmtId="0" fontId="59" fillId="15" borderId="0" xfId="6" applyFont="1" applyFill="1" applyAlignment="1">
      <alignment horizontal="center" vertical="center"/>
    </xf>
    <xf numFmtId="0" fontId="21" fillId="8" borderId="0" xfId="1" applyFont="1" applyFill="1" applyBorder="1">
      <alignment horizontal="center" vertical="center"/>
    </xf>
    <xf numFmtId="0" fontId="26" fillId="0" borderId="0" xfId="1" applyFont="1">
      <alignment horizontal="center" vertical="center"/>
    </xf>
    <xf numFmtId="0" fontId="18" fillId="6" borderId="0" xfId="0" applyFont="1" applyFill="1" applyAlignment="1">
      <alignment horizontal="left" vertical="top" wrapText="1"/>
    </xf>
    <xf numFmtId="0" fontId="59" fillId="6" borderId="0" xfId="0" applyFont="1" applyFill="1">
      <alignment vertical="center"/>
    </xf>
    <xf numFmtId="0" fontId="23" fillId="3" borderId="0" xfId="2" applyFont="1" applyFill="1" applyAlignment="1">
      <alignment horizontal="left" vertical="center" wrapText="1" indent="4"/>
    </xf>
    <xf numFmtId="0" fontId="21" fillId="6" borderId="0" xfId="4" applyFont="1" applyFill="1" applyAlignment="1">
      <alignment horizontal="left" vertical="top"/>
    </xf>
    <xf numFmtId="0" fontId="18" fillId="8" borderId="0" xfId="25" applyFont="1" applyAlignment="1">
      <alignment horizontal="center" vertical="center" wrapText="1"/>
    </xf>
    <xf numFmtId="0" fontId="59" fillId="6" borderId="0" xfId="6" applyFont="1" applyAlignment="1">
      <alignment horizontal="left" vertical="center" wrapText="1"/>
    </xf>
    <xf numFmtId="0" fontId="27" fillId="6" borderId="0" xfId="0" applyFont="1" applyFill="1" applyAlignment="1">
      <alignment horizontal="center" vertical="center" wrapText="1"/>
    </xf>
    <xf numFmtId="0" fontId="62" fillId="3" borderId="0" xfId="2" applyFont="1" applyFill="1">
      <alignment horizontal="left" vertical="center"/>
    </xf>
    <xf numFmtId="0" fontId="61" fillId="2" borderId="19" xfId="13" applyFont="1" applyFill="1" applyBorder="1" applyAlignment="1">
      <alignment horizontal="right" vertical="top" wrapText="1" indent="1"/>
    </xf>
    <xf numFmtId="0" fontId="61" fillId="2" borderId="0" xfId="13" applyFont="1" applyFill="1" applyAlignment="1">
      <alignment horizontal="right" vertical="top" wrapText="1" indent="1"/>
    </xf>
    <xf numFmtId="0" fontId="83" fillId="7" borderId="0" xfId="9" applyFont="1" applyAlignment="1">
      <alignment horizontal="center" vertical="center" wrapText="1"/>
    </xf>
    <xf numFmtId="0" fontId="19" fillId="13" borderId="0" xfId="9" applyFont="1" applyFill="1" applyAlignment="1">
      <alignment horizontal="center" vertical="center" wrapText="1"/>
    </xf>
    <xf numFmtId="0" fontId="19" fillId="13" borderId="0" xfId="9" applyFont="1" applyFill="1">
      <alignment horizontal="center" vertical="center"/>
    </xf>
    <xf numFmtId="0" fontId="19" fillId="7" borderId="0" xfId="9" applyFont="1">
      <alignment horizontal="center" vertical="center"/>
    </xf>
    <xf numFmtId="0" fontId="18" fillId="8" borderId="0" xfId="0" applyFont="1" applyFill="1" applyAlignment="1">
      <alignment horizontal="center" vertical="center"/>
    </xf>
    <xf numFmtId="0" fontId="59" fillId="6" borderId="0" xfId="0" applyFont="1" applyFill="1" applyAlignment="1">
      <alignment horizontal="left" vertical="center" wrapText="1"/>
    </xf>
    <xf numFmtId="0" fontId="18" fillId="6" borderId="0" xfId="8" applyFont="1" applyFill="1" applyAlignment="1">
      <alignment vertical="center" wrapText="1"/>
    </xf>
    <xf numFmtId="0" fontId="21" fillId="2" borderId="0" xfId="4" applyFont="1" applyFill="1">
      <alignment horizontal="left" vertical="center" wrapText="1"/>
    </xf>
    <xf numFmtId="0" fontId="77" fillId="2" borderId="0" xfId="0" applyFont="1" applyFill="1" applyAlignment="1">
      <alignment horizontal="left" vertical="center" wrapText="1"/>
    </xf>
    <xf numFmtId="0" fontId="23" fillId="3" borderId="0" xfId="2" applyFont="1" applyFill="1" applyAlignment="1">
      <alignment horizontal="left" vertical="center" wrapText="1"/>
    </xf>
    <xf numFmtId="0" fontId="19" fillId="7" borderId="0" xfId="9" applyFont="1" applyAlignment="1">
      <alignment horizontal="center" vertical="center" wrapText="1"/>
    </xf>
    <xf numFmtId="0" fontId="31" fillId="6" borderId="0" xfId="7" applyFont="1" applyAlignment="1">
      <alignment horizontal="left" vertical="top" wrapText="1"/>
    </xf>
    <xf numFmtId="0" fontId="62" fillId="3" borderId="0" xfId="2" applyFont="1" applyFill="1" applyAlignment="1">
      <alignment horizontal="left" vertical="center" wrapText="1"/>
    </xf>
    <xf numFmtId="0" fontId="22" fillId="6" borderId="0" xfId="1" applyFont="1" applyFill="1" applyAlignment="1">
      <alignment horizontal="center"/>
    </xf>
    <xf numFmtId="0" fontId="23" fillId="3" borderId="0" xfId="0" applyFont="1" applyFill="1" applyAlignment="1">
      <alignment horizontal="left" vertical="center" wrapText="1"/>
    </xf>
    <xf numFmtId="0" fontId="61" fillId="2" borderId="0" xfId="13" applyFont="1" applyFill="1" applyAlignment="1">
      <alignment horizontal="right" vertical="top"/>
    </xf>
    <xf numFmtId="0" fontId="82" fillId="6" borderId="0" xfId="7" applyFont="1" applyAlignment="1">
      <alignment horizontal="left" vertical="center" wrapText="1"/>
    </xf>
    <xf numFmtId="0" fontId="91" fillId="0" borderId="0" xfId="0" applyFont="1" applyAlignment="1">
      <alignment horizontal="center" vertical="center"/>
    </xf>
    <xf numFmtId="0" fontId="83" fillId="0" borderId="0" xfId="14" applyFont="1" applyFill="1" applyBorder="1">
      <alignment horizontal="center" vertical="center"/>
    </xf>
    <xf numFmtId="0" fontId="25" fillId="0" borderId="88" xfId="0" applyFont="1" applyBorder="1" applyAlignment="1">
      <alignment horizontal="center" vertical="center" wrapText="1"/>
    </xf>
    <xf numFmtId="0" fontId="25" fillId="0" borderId="35" xfId="0" applyFont="1" applyBorder="1" applyAlignment="1">
      <alignment horizontal="center" vertical="center" wrapText="1"/>
    </xf>
    <xf numFmtId="0" fontId="18" fillId="2" borderId="89" xfId="0" applyFont="1" applyFill="1" applyBorder="1" applyAlignment="1">
      <alignment horizontal="center" vertical="center" wrapText="1"/>
    </xf>
    <xf numFmtId="0" fontId="25" fillId="0" borderId="50" xfId="0" applyFont="1" applyBorder="1" applyAlignment="1">
      <alignment horizontal="center" vertical="center" wrapText="1"/>
    </xf>
    <xf numFmtId="0" fontId="25" fillId="0" borderId="93" xfId="0" applyFont="1" applyBorder="1" applyAlignment="1">
      <alignment horizontal="center" vertical="center" wrapText="1"/>
    </xf>
    <xf numFmtId="0" fontId="18" fillId="2" borderId="84" xfId="0" applyFont="1" applyFill="1" applyBorder="1" applyAlignment="1">
      <alignment horizontal="center" vertical="center" wrapText="1"/>
    </xf>
    <xf numFmtId="0" fontId="18" fillId="2" borderId="43" xfId="0" applyFont="1" applyFill="1" applyBorder="1" applyAlignment="1">
      <alignment horizontal="center" vertical="center" wrapText="1"/>
    </xf>
    <xf numFmtId="0" fontId="18" fillId="2" borderId="54" xfId="0" applyFont="1" applyFill="1" applyBorder="1" applyAlignment="1">
      <alignment horizontal="center" vertical="center" wrapText="1"/>
    </xf>
    <xf numFmtId="0" fontId="25" fillId="0" borderId="55" xfId="14" applyFont="1" applyFill="1" applyBorder="1">
      <alignment horizontal="center" vertical="center"/>
    </xf>
    <xf numFmtId="0" fontId="18" fillId="2" borderId="91" xfId="0" applyFont="1" applyFill="1" applyBorder="1" applyAlignment="1">
      <alignment horizontal="center" vertical="center" wrapText="1"/>
    </xf>
    <xf numFmtId="0" fontId="25" fillId="0" borderId="67" xfId="14" applyFont="1" applyFill="1" applyBorder="1">
      <alignment horizontal="center" vertical="center"/>
    </xf>
    <xf numFmtId="0" fontId="25" fillId="0" borderId="62" xfId="14" applyFont="1" applyFill="1" applyBorder="1">
      <alignment horizontal="center" vertical="center"/>
    </xf>
    <xf numFmtId="1" fontId="91" fillId="0" borderId="0" xfId="0" applyNumberFormat="1" applyFont="1" applyAlignment="1">
      <alignment horizontal="center" vertical="center"/>
    </xf>
    <xf numFmtId="0" fontId="59" fillId="6" borderId="0" xfId="14" applyFont="1" applyFill="1" applyBorder="1" applyAlignment="1">
      <alignment horizontal="left" vertical="center" wrapText="1"/>
    </xf>
    <xf numFmtId="0" fontId="18" fillId="0" borderId="0" xfId="0" applyFont="1" applyAlignment="1">
      <alignment horizontal="center" vertical="center"/>
    </xf>
    <xf numFmtId="0" fontId="21" fillId="0" borderId="0" xfId="4" applyFont="1" applyAlignment="1">
      <alignment horizontal="center" vertical="center"/>
    </xf>
    <xf numFmtId="0" fontId="92" fillId="3" borderId="0" xfId="3" applyFont="1" applyFill="1" applyAlignment="1">
      <alignment horizontal="left" vertical="center" wrapText="1"/>
    </xf>
    <xf numFmtId="0" fontId="92" fillId="3" borderId="0" xfId="3" applyFont="1" applyFill="1">
      <alignment horizontal="left" vertical="center"/>
    </xf>
    <xf numFmtId="0" fontId="21" fillId="0" borderId="0" xfId="4" applyFont="1" applyAlignment="1">
      <alignment horizontal="center" vertical="center" wrapText="1"/>
    </xf>
    <xf numFmtId="0" fontId="89" fillId="0" borderId="0" xfId="0" applyFont="1" applyAlignment="1">
      <alignment horizontal="left" vertical="top"/>
    </xf>
    <xf numFmtId="0" fontId="90" fillId="0" borderId="0" xfId="0" applyFont="1" applyAlignment="1">
      <alignment horizontal="center" vertical="center"/>
    </xf>
    <xf numFmtId="0" fontId="56" fillId="7" borderId="0" xfId="1" applyFont="1" applyFill="1" applyProtection="1">
      <alignment horizontal="center" vertical="center"/>
    </xf>
    <xf numFmtId="0" fontId="25" fillId="5" borderId="116" xfId="0" applyFont="1" applyFill="1" applyBorder="1" applyAlignment="1">
      <alignment horizontal="center" vertical="center"/>
    </xf>
    <xf numFmtId="0" fontId="25" fillId="5" borderId="0" xfId="0" applyFont="1" applyFill="1" applyAlignment="1">
      <alignment horizontal="center" vertical="center"/>
    </xf>
    <xf numFmtId="0" fontId="26" fillId="0" borderId="0" xfId="1" applyFont="1" applyProtection="1">
      <alignment horizontal="center" vertical="center"/>
    </xf>
    <xf numFmtId="0" fontId="41" fillId="4" borderId="67" xfId="6" applyFont="1" applyFill="1" applyBorder="1" applyAlignment="1">
      <alignment horizontal="center" vertical="center"/>
    </xf>
    <xf numFmtId="0" fontId="41" fillId="4" borderId="68" xfId="6" applyFont="1" applyFill="1" applyBorder="1" applyAlignment="1">
      <alignment horizontal="center" vertical="center"/>
    </xf>
    <xf numFmtId="0" fontId="41" fillId="4" borderId="69" xfId="6" applyFont="1" applyFill="1" applyBorder="1" applyAlignment="1">
      <alignment horizontal="center" vertical="center"/>
    </xf>
    <xf numFmtId="0" fontId="41" fillId="4" borderId="72" xfId="6" applyFont="1" applyFill="1" applyBorder="1" applyAlignment="1">
      <alignment horizontal="center" vertical="center"/>
    </xf>
    <xf numFmtId="0" fontId="41" fillId="4" borderId="65" xfId="6" applyFont="1" applyFill="1" applyBorder="1" applyAlignment="1">
      <alignment horizontal="center" vertical="center"/>
    </xf>
    <xf numFmtId="0" fontId="41" fillId="4" borderId="73" xfId="6" applyFont="1" applyFill="1" applyBorder="1" applyAlignment="1">
      <alignment horizontal="center" vertical="center"/>
    </xf>
    <xf numFmtId="0" fontId="25" fillId="8" borderId="66" xfId="14" applyFont="1" applyFill="1" applyBorder="1">
      <alignment horizontal="center" vertical="center"/>
    </xf>
    <xf numFmtId="0" fontId="31" fillId="2" borderId="0" xfId="0" applyFont="1" applyFill="1" applyAlignment="1">
      <alignment horizontal="center" vertical="center"/>
    </xf>
    <xf numFmtId="0" fontId="95" fillId="0" borderId="11" xfId="0" applyFont="1" applyBorder="1" applyAlignment="1">
      <alignment horizontal="center" vertical="center" wrapText="1"/>
    </xf>
    <xf numFmtId="0" fontId="95" fillId="0" borderId="6" xfId="0" applyFont="1" applyBorder="1" applyAlignment="1">
      <alignment horizontal="center" vertical="center" wrapText="1"/>
    </xf>
    <xf numFmtId="0" fontId="95" fillId="0" borderId="5" xfId="0" applyFont="1" applyBorder="1" applyAlignment="1">
      <alignment horizontal="center" vertical="center" wrapText="1"/>
    </xf>
    <xf numFmtId="0" fontId="89" fillId="0" borderId="11"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5" xfId="0" applyFont="1" applyBorder="1" applyAlignment="1">
      <alignment horizontal="center" vertical="center" wrapText="1"/>
    </xf>
    <xf numFmtId="2" fontId="90" fillId="0" borderId="85" xfId="0" applyNumberFormat="1" applyFont="1" applyBorder="1" applyAlignment="1">
      <alignment horizontal="center" vertical="center"/>
    </xf>
    <xf numFmtId="0" fontId="25" fillId="0" borderId="0" xfId="0" applyFont="1" applyAlignment="1">
      <alignment horizontal="center" vertical="center"/>
    </xf>
    <xf numFmtId="0" fontId="31" fillId="0" borderId="70" xfId="0" applyFont="1" applyBorder="1" applyAlignment="1">
      <alignment horizontal="center" vertical="center"/>
    </xf>
    <xf numFmtId="0" fontId="31" fillId="0" borderId="0" xfId="0" applyFont="1" applyAlignment="1">
      <alignment horizontal="center" vertical="center"/>
    </xf>
    <xf numFmtId="0" fontId="31" fillId="0" borderId="71" xfId="0" applyFont="1" applyBorder="1" applyAlignment="1">
      <alignment horizontal="center" vertical="center"/>
    </xf>
    <xf numFmtId="0" fontId="90" fillId="0" borderId="76" xfId="0" applyFont="1" applyBorder="1" applyAlignment="1">
      <alignment horizontal="center" vertical="top"/>
    </xf>
    <xf numFmtId="0" fontId="90" fillId="0" borderId="68" xfId="0" applyFont="1" applyBorder="1" applyAlignment="1">
      <alignment horizontal="center" vertical="top"/>
    </xf>
    <xf numFmtId="0" fontId="90" fillId="0" borderId="69" xfId="0" applyFont="1" applyBorder="1" applyAlignment="1">
      <alignment horizontal="center" vertical="top"/>
    </xf>
    <xf numFmtId="0" fontId="41" fillId="4" borderId="68" xfId="18" applyFont="1" applyBorder="1">
      <alignment horizontal="left" vertical="center"/>
    </xf>
    <xf numFmtId="0" fontId="41" fillId="4" borderId="65" xfId="18" applyFont="1" applyBorder="1">
      <alignment horizontal="left" vertical="center"/>
    </xf>
    <xf numFmtId="0" fontId="25" fillId="14" borderId="0" xfId="0" applyFont="1" applyFill="1" applyAlignment="1">
      <alignment horizontal="center" vertical="center"/>
    </xf>
    <xf numFmtId="0" fontId="56" fillId="13" borderId="0" xfId="1" applyFont="1" applyFill="1">
      <alignment horizontal="center" vertical="center"/>
    </xf>
    <xf numFmtId="164" fontId="18" fillId="0" borderId="38" xfId="0" applyNumberFormat="1" applyFont="1" applyBorder="1" applyAlignment="1">
      <alignment horizontal="center" vertical="center"/>
    </xf>
    <xf numFmtId="164" fontId="18" fillId="0" borderId="35" xfId="0" applyNumberFormat="1" applyFont="1" applyBorder="1" applyAlignment="1">
      <alignment horizontal="center" vertical="center"/>
    </xf>
    <xf numFmtId="164" fontId="18" fillId="0" borderId="103" xfId="0" applyNumberFormat="1" applyFont="1" applyBorder="1" applyAlignment="1">
      <alignment horizontal="center" vertical="center"/>
    </xf>
    <xf numFmtId="0" fontId="18" fillId="0" borderId="30" xfId="0" applyFont="1" applyBorder="1" applyAlignment="1">
      <alignment horizontal="center" vertical="center" wrapText="1"/>
    </xf>
    <xf numFmtId="0" fontId="18" fillId="0" borderId="37" xfId="0" applyFont="1" applyBorder="1" applyAlignment="1">
      <alignment horizontal="center" vertical="center" wrapText="1"/>
    </xf>
    <xf numFmtId="164" fontId="18" fillId="0" borderId="34" xfId="0" applyNumberFormat="1" applyFont="1" applyBorder="1" applyAlignment="1">
      <alignment horizontal="center" vertical="center"/>
    </xf>
    <xf numFmtId="0" fontId="18" fillId="0" borderId="38" xfId="0" applyFont="1" applyBorder="1" applyAlignment="1">
      <alignment horizontal="center" vertical="center" wrapText="1"/>
    </xf>
    <xf numFmtId="0" fontId="18" fillId="0" borderId="35" xfId="0" applyFont="1" applyBorder="1" applyAlignment="1">
      <alignment horizontal="center" vertical="center" wrapText="1"/>
    </xf>
    <xf numFmtId="0" fontId="31" fillId="3" borderId="97" xfId="0" applyFont="1" applyFill="1" applyBorder="1" applyAlignment="1">
      <alignment horizontal="center" vertical="center"/>
    </xf>
    <xf numFmtId="0" fontId="31" fillId="3" borderId="30" xfId="0" applyFont="1" applyFill="1" applyBorder="1" applyAlignment="1">
      <alignment horizontal="center" vertical="center"/>
    </xf>
    <xf numFmtId="0" fontId="18" fillId="0" borderId="97" xfId="0" applyFont="1" applyBorder="1" applyAlignment="1">
      <alignment horizontal="center" vertical="center" wrapText="1"/>
    </xf>
    <xf numFmtId="0" fontId="18" fillId="0" borderId="103" xfId="0" applyFont="1" applyBorder="1" applyAlignment="1">
      <alignment horizontal="center" vertical="center" wrapText="1"/>
    </xf>
    <xf numFmtId="0" fontId="31" fillId="3" borderId="107" xfId="0" applyFont="1" applyFill="1" applyBorder="1" applyAlignment="1">
      <alignment horizontal="center" vertical="center"/>
    </xf>
    <xf numFmtId="0" fontId="31" fillId="3" borderId="96" xfId="0" applyFont="1" applyFill="1" applyBorder="1" applyAlignment="1">
      <alignment horizontal="center" vertical="center"/>
    </xf>
    <xf numFmtId="0" fontId="31" fillId="3" borderId="110" xfId="0" applyFont="1" applyFill="1" applyBorder="1" applyAlignment="1">
      <alignment horizontal="center" vertical="center"/>
    </xf>
    <xf numFmtId="0" fontId="31" fillId="3" borderId="105" xfId="0" applyFont="1" applyFill="1" applyBorder="1" applyAlignment="1">
      <alignment horizontal="center" vertical="center"/>
    </xf>
    <xf numFmtId="0" fontId="31" fillId="3" borderId="0" xfId="0" applyFont="1" applyFill="1" applyAlignment="1">
      <alignment horizontal="center" vertical="center"/>
    </xf>
    <xf numFmtId="0" fontId="31" fillId="3" borderId="94" xfId="0" applyFont="1" applyFill="1" applyBorder="1" applyAlignment="1">
      <alignment horizontal="center" vertical="center"/>
    </xf>
    <xf numFmtId="0" fontId="18" fillId="0" borderId="100" xfId="0" applyFont="1" applyBorder="1" applyAlignment="1">
      <alignment horizontal="center" vertical="center" wrapText="1"/>
    </xf>
    <xf numFmtId="0" fontId="18" fillId="0" borderId="34" xfId="0" applyFont="1" applyBorder="1" applyAlignment="1">
      <alignment horizontal="center" vertical="center" wrapText="1"/>
    </xf>
    <xf numFmtId="164" fontId="18" fillId="0" borderId="109" xfId="0" applyNumberFormat="1" applyFont="1" applyBorder="1" applyAlignment="1">
      <alignment horizontal="center" vertical="center"/>
    </xf>
    <xf numFmtId="164" fontId="18" fillId="0" borderId="43" xfId="0" applyNumberFormat="1" applyFont="1" applyBorder="1" applyAlignment="1">
      <alignment horizontal="center" vertical="center"/>
    </xf>
    <xf numFmtId="164" fontId="18" fillId="0" borderId="36" xfId="0" applyNumberFormat="1" applyFont="1" applyBorder="1" applyAlignment="1">
      <alignment horizontal="center" vertical="center"/>
    </xf>
    <xf numFmtId="164" fontId="18" fillId="0" borderId="100" xfId="0" applyNumberFormat="1" applyFont="1" applyBorder="1" applyAlignment="1">
      <alignment horizontal="center" vertical="center"/>
    </xf>
    <xf numFmtId="0" fontId="18" fillId="0" borderId="101" xfId="0" applyFont="1" applyBorder="1" applyAlignment="1">
      <alignment horizontal="center" vertical="center"/>
    </xf>
    <xf numFmtId="0" fontId="18" fillId="0" borderId="102" xfId="0" applyFont="1" applyBorder="1" applyAlignment="1">
      <alignment horizontal="center" vertical="center"/>
    </xf>
    <xf numFmtId="0" fontId="18" fillId="0" borderId="104" xfId="0" applyFont="1" applyBorder="1" applyAlignment="1">
      <alignment horizontal="center" vertical="center"/>
    </xf>
    <xf numFmtId="0" fontId="18" fillId="0" borderId="94" xfId="0" applyFont="1" applyBorder="1" applyAlignment="1">
      <alignment horizontal="center" vertical="center"/>
    </xf>
    <xf numFmtId="0" fontId="18" fillId="0" borderId="100" xfId="0" applyFont="1" applyBorder="1" applyAlignment="1">
      <alignment horizontal="center" vertical="center"/>
    </xf>
    <xf numFmtId="0" fontId="18" fillId="0" borderId="35" xfId="0" applyFont="1" applyBorder="1" applyAlignment="1">
      <alignment horizontal="center" vertical="center"/>
    </xf>
    <xf numFmtId="0" fontId="18" fillId="0" borderId="38" xfId="0" applyFont="1" applyBorder="1" applyAlignment="1">
      <alignment horizontal="center" vertical="center"/>
    </xf>
    <xf numFmtId="0" fontId="18" fillId="0" borderId="34" xfId="0" applyFont="1" applyBorder="1" applyAlignment="1">
      <alignment horizontal="center" vertical="center"/>
    </xf>
    <xf numFmtId="0" fontId="18" fillId="0" borderId="30" xfId="0" applyFont="1" applyBorder="1" applyAlignment="1">
      <alignment horizontal="center" vertical="center"/>
    </xf>
    <xf numFmtId="0" fontId="18" fillId="0" borderId="37" xfId="0" applyFont="1" applyBorder="1" applyAlignment="1">
      <alignment horizontal="center" vertical="center"/>
    </xf>
    <xf numFmtId="0" fontId="18" fillId="0" borderId="95" xfId="0" applyFont="1" applyBorder="1" applyAlignment="1">
      <alignment horizontal="center" vertical="center"/>
    </xf>
    <xf numFmtId="0" fontId="18" fillId="0" borderId="40" xfId="0" applyFont="1" applyBorder="1" applyAlignment="1">
      <alignment horizontal="center" vertical="center"/>
    </xf>
    <xf numFmtId="0" fontId="22" fillId="8" borderId="0" xfId="4" applyFont="1" applyFill="1" applyAlignment="1">
      <alignment horizontal="center" vertical="center"/>
    </xf>
    <xf numFmtId="0" fontId="25" fillId="0" borderId="48" xfId="0" applyFont="1" applyBorder="1" applyAlignment="1">
      <alignment horizontal="center" vertical="center"/>
    </xf>
    <xf numFmtId="0" fontId="25" fillId="0" borderId="49" xfId="0" applyFont="1" applyBorder="1" applyAlignment="1">
      <alignment horizontal="center" vertical="center"/>
    </xf>
    <xf numFmtId="0" fontId="25" fillId="0" borderId="44" xfId="0" applyFont="1" applyBorder="1" applyAlignment="1">
      <alignment horizontal="center" vertical="center"/>
    </xf>
    <xf numFmtId="0" fontId="25" fillId="0" borderId="33" xfId="0" applyFont="1" applyBorder="1" applyAlignment="1">
      <alignment horizontal="center" vertical="center"/>
    </xf>
    <xf numFmtId="0" fontId="56" fillId="13" borderId="0" xfId="1" quotePrefix="1" applyFont="1" applyFill="1">
      <alignment horizontal="center" vertical="center"/>
    </xf>
    <xf numFmtId="0" fontId="18" fillId="6" borderId="0" xfId="0" applyFont="1" applyFill="1" applyAlignment="1">
      <alignment horizontal="center" wrapText="1"/>
    </xf>
    <xf numFmtId="0" fontId="18" fillId="6" borderId="0" xfId="0" applyFont="1" applyFill="1" applyAlignment="1">
      <alignment horizontal="center" vertical="center" wrapText="1"/>
    </xf>
    <xf numFmtId="0" fontId="101" fillId="0" borderId="0" xfId="0" applyFont="1" applyAlignment="1">
      <alignment horizontal="left" vertical="center" wrapText="1"/>
    </xf>
    <xf numFmtId="0" fontId="18" fillId="3" borderId="0" xfId="25" applyFont="1" applyFill="1">
      <alignment horizontal="center" vertical="center"/>
    </xf>
    <xf numFmtId="0" fontId="21" fillId="6" borderId="0" xfId="0" applyFont="1" applyFill="1" applyAlignment="1">
      <alignment horizontal="left" vertical="center" wrapText="1"/>
    </xf>
    <xf numFmtId="0" fontId="104" fillId="6" borderId="0" xfId="1" applyFont="1" applyFill="1" applyAlignment="1">
      <alignment horizontal="left" vertical="center"/>
    </xf>
    <xf numFmtId="0" fontId="105" fillId="6" borderId="0" xfId="0" applyFont="1" applyFill="1" applyAlignment="1">
      <alignment horizontal="left" vertical="center" wrapText="1"/>
    </xf>
    <xf numFmtId="0" fontId="47" fillId="6" borderId="0" xfId="0" applyFont="1" applyFill="1" applyAlignment="1">
      <alignment horizontal="center" wrapText="1"/>
    </xf>
    <xf numFmtId="0" fontId="18" fillId="6" borderId="0" xfId="8" applyFont="1" applyFill="1" applyAlignment="1">
      <alignment horizontal="left" vertical="center" wrapText="1"/>
    </xf>
    <xf numFmtId="0" fontId="21" fillId="3" borderId="0" xfId="1" applyFont="1" applyFill="1">
      <alignment horizontal="center" vertical="center"/>
    </xf>
    <xf numFmtId="0" fontId="21" fillId="6" borderId="0" xfId="0" applyFont="1" applyFill="1" applyAlignment="1">
      <alignment horizontal="left" vertical="top" wrapText="1"/>
    </xf>
    <xf numFmtId="0" fontId="104" fillId="10" borderId="0" xfId="1" applyFont="1" applyFill="1" applyAlignment="1">
      <alignment horizontal="left" vertical="center"/>
    </xf>
    <xf numFmtId="0" fontId="25" fillId="6" borderId="0" xfId="0" applyFont="1" applyFill="1" applyAlignment="1">
      <alignment horizontal="left" vertical="top" wrapText="1"/>
    </xf>
    <xf numFmtId="0" fontId="104" fillId="6" borderId="0" xfId="23" applyFont="1" applyFill="1" applyAlignment="1">
      <alignment horizontal="left" vertical="center" wrapText="1"/>
    </xf>
    <xf numFmtId="0" fontId="22" fillId="6" borderId="0" xfId="0" applyFont="1" applyFill="1" applyAlignment="1">
      <alignment horizontal="left" vertical="center" wrapText="1"/>
    </xf>
    <xf numFmtId="0" fontId="71" fillId="6" borderId="0" xfId="0" applyFont="1" applyFill="1" applyAlignment="1">
      <alignment horizontal="left" vertical="center" wrapText="1"/>
    </xf>
    <xf numFmtId="0" fontId="106" fillId="6" borderId="0" xfId="23" applyFont="1" applyFill="1">
      <alignment horizontal="left" vertical="center"/>
    </xf>
    <xf numFmtId="0" fontId="22" fillId="6" borderId="0" xfId="0" applyFont="1" applyFill="1" applyAlignment="1">
      <alignment horizontal="left" vertical="top" wrapText="1"/>
    </xf>
    <xf numFmtId="0" fontId="104" fillId="10" borderId="0" xfId="23" applyFont="1">
      <alignment horizontal="left" vertical="center"/>
    </xf>
    <xf numFmtId="0" fontId="22" fillId="6" borderId="0" xfId="1" applyFont="1" applyFill="1" applyAlignment="1">
      <alignment horizontal="left" vertical="center" wrapText="1"/>
    </xf>
    <xf numFmtId="0" fontId="104" fillId="6" borderId="0" xfId="1" applyFont="1" applyFill="1" applyAlignment="1">
      <alignment horizontal="left" vertical="center" wrapText="1"/>
    </xf>
    <xf numFmtId="0" fontId="18" fillId="6" borderId="0" xfId="16" applyFont="1" applyFill="1" applyAlignment="1">
      <alignment horizontal="left" vertical="top" wrapText="1"/>
    </xf>
    <xf numFmtId="0" fontId="18" fillId="6" borderId="0" xfId="16" applyFont="1" applyFill="1">
      <alignment horizontal="left" vertical="center" wrapText="1"/>
    </xf>
    <xf numFmtId="0" fontId="56" fillId="7" borderId="0" xfId="1" applyFont="1" applyFill="1" applyAlignment="1">
      <alignment horizontal="center" vertical="center" wrapText="1"/>
    </xf>
    <xf numFmtId="0" fontId="21" fillId="6" borderId="0" xfId="16" applyFont="1" applyFill="1" applyAlignment="1">
      <alignment horizontal="left" vertical="top" wrapText="1"/>
    </xf>
    <xf numFmtId="0" fontId="18" fillId="6" borderId="0" xfId="17" applyFont="1" applyFill="1" applyAlignment="1">
      <alignment horizontal="center" vertical="center" wrapText="1"/>
    </xf>
    <xf numFmtId="0" fontId="21" fillId="6" borderId="0" xfId="8" applyFont="1" applyFill="1" applyAlignment="1">
      <alignment horizontal="left" vertical="top" wrapText="1"/>
    </xf>
    <xf numFmtId="0" fontId="18" fillId="0" borderId="0" xfId="0" applyFont="1" applyAlignment="1">
      <alignment horizontal="left" vertical="center" wrapText="1"/>
    </xf>
    <xf numFmtId="0" fontId="111" fillId="6" borderId="0" xfId="1" applyFont="1" applyFill="1" applyAlignment="1">
      <alignment horizontal="left" vertical="center"/>
    </xf>
    <xf numFmtId="0" fontId="18" fillId="6" borderId="0" xfId="8" applyFont="1" applyFill="1">
      <alignment horizontal="left" vertical="center"/>
    </xf>
    <xf numFmtId="0" fontId="18" fillId="6" borderId="0" xfId="8" applyFont="1" applyFill="1" applyAlignment="1">
      <alignment vertical="center"/>
    </xf>
    <xf numFmtId="0" fontId="21" fillId="6" borderId="0" xfId="23" applyFont="1" applyFill="1">
      <alignment horizontal="left" vertical="center"/>
    </xf>
    <xf numFmtId="0" fontId="111" fillId="10" borderId="0" xfId="1" applyFont="1" applyFill="1" applyAlignment="1">
      <alignment horizontal="left" vertical="center"/>
    </xf>
    <xf numFmtId="0" fontId="25" fillId="6" borderId="114" xfId="0" applyFont="1" applyFill="1" applyBorder="1" applyAlignment="1">
      <alignment horizontal="center" vertical="center"/>
    </xf>
    <xf numFmtId="0" fontId="25" fillId="6" borderId="131" xfId="0" applyFont="1" applyFill="1" applyBorder="1" applyAlignment="1">
      <alignment horizontal="center" vertical="center"/>
    </xf>
    <xf numFmtId="0" fontId="25" fillId="6" borderId="132" xfId="0" applyFont="1" applyFill="1" applyBorder="1" applyAlignment="1">
      <alignment horizontal="center" vertical="center"/>
    </xf>
    <xf numFmtId="0" fontId="25" fillId="6" borderId="113" xfId="0" applyFont="1" applyFill="1" applyBorder="1" applyAlignment="1">
      <alignment horizontal="center" vertical="center"/>
    </xf>
    <xf numFmtId="0" fontId="25" fillId="6" borderId="133" xfId="0" applyFont="1" applyFill="1" applyBorder="1" applyAlignment="1">
      <alignment horizontal="center" vertical="center"/>
    </xf>
    <xf numFmtId="0" fontId="25" fillId="6" borderId="134" xfId="0" applyFont="1" applyFill="1" applyBorder="1" applyAlignment="1">
      <alignment horizontal="center" vertical="center"/>
    </xf>
    <xf numFmtId="0" fontId="18" fillId="6" borderId="114" xfId="0" applyFont="1" applyFill="1" applyBorder="1" applyAlignment="1">
      <alignment horizontal="center" vertical="center"/>
    </xf>
    <xf numFmtId="0" fontId="18" fillId="6" borderId="131" xfId="0" applyFont="1" applyFill="1" applyBorder="1" applyAlignment="1">
      <alignment horizontal="center" vertical="center"/>
    </xf>
    <xf numFmtId="0" fontId="18" fillId="6" borderId="132" xfId="0" applyFont="1" applyFill="1" applyBorder="1" applyAlignment="1">
      <alignment horizontal="center" vertical="center"/>
    </xf>
    <xf numFmtId="0" fontId="18" fillId="6" borderId="113" xfId="0" applyFont="1" applyFill="1" applyBorder="1" applyAlignment="1">
      <alignment horizontal="center" vertical="center"/>
    </xf>
    <xf numFmtId="0" fontId="18" fillId="6" borderId="133" xfId="0" applyFont="1" applyFill="1" applyBorder="1" applyAlignment="1">
      <alignment horizontal="center" vertical="center"/>
    </xf>
    <xf numFmtId="0" fontId="18" fillId="6" borderId="134" xfId="0" applyFont="1" applyFill="1" applyBorder="1" applyAlignment="1">
      <alignment horizontal="center" vertical="center"/>
    </xf>
  </cellXfs>
  <cellStyles count="28">
    <cellStyle name="answer button" xfId="9" xr:uid="{296EE4CA-5B6A-4044-B625-298CBB9D29E9}"/>
    <cellStyle name="body text bold" xfId="15" xr:uid="{45E38E5E-4EC1-0941-93AC-64DA2E383165}"/>
    <cellStyle name="cross-reference" xfId="25" xr:uid="{01751254-E6A7-D744-8527-4129D2847E8B}"/>
    <cellStyle name="definition" xfId="5" xr:uid="{7A2C5912-E111-6D44-8887-EECB00532702}"/>
    <cellStyle name="high-sec 1" xfId="10" xr:uid="{30C0EE82-2F03-DD41-92D4-F57C118DCD44}"/>
    <cellStyle name="high-sec 2" xfId="20" xr:uid="{3EACA84D-5ED5-AC47-8656-4DC5CC1CD24E}"/>
    <cellStyle name="Hyperlink" xfId="1" builtinId="8" customBuiltin="1"/>
    <cellStyle name="hyperlink-large" xfId="26" xr:uid="{338441C0-89BB-9E4A-A6E4-5B1155FBB278}"/>
    <cellStyle name="hyperlink-left" xfId="24" xr:uid="{B101FF44-A2DD-E74C-998B-EECFFC5DB539}"/>
    <cellStyle name="hyperlink-underlined" xfId="23" xr:uid="{14D88DDA-B1B7-C84D-AC7A-D4811E89A78B}"/>
    <cellStyle name="info button" xfId="27" xr:uid="{9999D528-662C-124F-86FA-7963BB188FA0}"/>
    <cellStyle name="link - back to" xfId="17" xr:uid="{625535C2-FB8D-AA4D-87BE-8C2A170600FA}"/>
    <cellStyle name="low-sec 1" xfId="11" xr:uid="{12090AC7-9213-2D44-BECE-EB4B4F2D7B19}"/>
    <cellStyle name="low-sec 2" xfId="21" xr:uid="{DC712C8C-8278-C543-A6E4-8E9F7C58F413}"/>
    <cellStyle name="med-sec 1" xfId="12" xr:uid="{C270C3E1-89F1-314F-8F72-16350EF624CD}"/>
    <cellStyle name="Normal" xfId="0" builtinId="0" customBuiltin="1"/>
    <cellStyle name="question" xfId="7" xr:uid="{F5952B77-0845-BE4E-AB34-7CAD0496FC1B}"/>
    <cellStyle name="text-body" xfId="4" xr:uid="{5698A986-DFEF-1546-852E-EC0C7E07A6EA}"/>
    <cellStyle name="text-body-no wrap" xfId="8" xr:uid="{55383C20-19E3-104E-9C95-5946CE2C5245}"/>
    <cellStyle name="text-bold-centered" xfId="19" xr:uid="{8055309A-225B-1C4E-8637-25A394518F75}"/>
    <cellStyle name="text-glossary" xfId="16" xr:uid="{1C2224B7-D235-8A4B-8C94-C1B8A598AB7D}"/>
    <cellStyle name="text-table" xfId="22" xr:uid="{C239C6C7-5DBA-3C40-84ED-2906B2A622D5}"/>
    <cellStyle name="Title 1" xfId="2" xr:uid="{02540F38-6216-0447-AFF0-9544CEB2A1CA}"/>
    <cellStyle name="Title 2" xfId="3" xr:uid="{9657E191-1E05-0E47-8BF6-553A290109A3}"/>
    <cellStyle name="Title 3" xfId="6" xr:uid="{53416F96-93E1-AE4A-8A61-2F090E78F7AD}"/>
    <cellStyle name="titles-overview" xfId="18" xr:uid="{AD5767BE-0CF7-7E40-B7DD-71593EDB8F34}"/>
    <cellStyle name="title-table-column" xfId="14" xr:uid="{C70CA043-C0D7-B445-8057-5B3FE87B58A9}"/>
    <cellStyle name="unsure-sec 1" xfId="13" xr:uid="{4281B210-1AB9-694F-B04D-C69D2A38BEF5}"/>
  </cellStyles>
  <dxfs count="75">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rgb="FFC00000"/>
        </patternFill>
      </fill>
    </dxf>
    <dxf>
      <font>
        <color theme="0"/>
      </font>
      <fill>
        <patternFill>
          <bgColor theme="4"/>
        </patternFill>
      </fill>
    </dxf>
    <dxf>
      <font>
        <color theme="0"/>
      </font>
      <fill>
        <patternFill>
          <bgColor theme="9"/>
        </patternFill>
      </fill>
    </dxf>
    <dxf>
      <font>
        <color theme="0"/>
      </font>
      <fill>
        <patternFill>
          <bgColor rgb="FFC00000"/>
        </patternFill>
      </fill>
    </dxf>
    <dxf>
      <font>
        <color theme="0"/>
      </font>
      <fill>
        <patternFill>
          <bgColor theme="4"/>
        </patternFill>
      </fill>
    </dxf>
    <dxf>
      <font>
        <color theme="0"/>
      </font>
      <fill>
        <patternFill>
          <bgColor theme="9"/>
        </patternFill>
      </fill>
    </dxf>
    <dxf>
      <font>
        <color theme="0"/>
      </font>
      <fill>
        <patternFill>
          <bgColor rgb="FFC00000"/>
        </patternFill>
      </fill>
    </dxf>
    <dxf>
      <font>
        <color theme="0"/>
      </font>
      <fill>
        <patternFill>
          <bgColor theme="4"/>
        </patternFill>
      </fill>
    </dxf>
    <dxf>
      <font>
        <color theme="0"/>
      </font>
      <fill>
        <patternFill>
          <bgColor rgb="FFC00000"/>
        </patternFill>
      </fill>
    </dxf>
    <dxf>
      <font>
        <color theme="0"/>
      </font>
      <fill>
        <patternFill>
          <bgColor theme="9"/>
        </patternFill>
      </fill>
    </dxf>
    <dxf>
      <font>
        <color theme="0"/>
      </font>
      <fill>
        <patternFill>
          <bgColor theme="4"/>
        </patternFill>
      </fill>
    </dxf>
    <dxf>
      <font>
        <color theme="0"/>
      </font>
      <fill>
        <patternFill>
          <bgColor rgb="FFC00000"/>
        </patternFill>
      </fill>
    </dxf>
    <dxf>
      <font>
        <color theme="0"/>
      </font>
      <fill>
        <patternFill>
          <bgColor theme="9"/>
        </patternFill>
      </fill>
    </dxf>
    <dxf>
      <font>
        <color theme="0"/>
      </font>
      <fill>
        <patternFill>
          <bgColor theme="4"/>
        </patternFill>
      </fill>
    </dxf>
    <dxf>
      <font>
        <b/>
        <i/>
        <color theme="4"/>
      </font>
    </dxf>
    <dxf>
      <font>
        <b/>
        <i/>
        <color rgb="FFC00000"/>
      </font>
    </dxf>
    <dxf>
      <font>
        <b/>
        <i/>
        <color theme="9"/>
      </font>
    </dxf>
    <dxf>
      <font>
        <b/>
        <i/>
        <color theme="4"/>
      </font>
    </dxf>
    <dxf>
      <font>
        <b/>
        <i/>
        <color rgb="FFC00000"/>
      </font>
    </dxf>
    <dxf>
      <font>
        <b/>
        <i/>
        <color theme="9"/>
      </font>
    </dxf>
    <dxf>
      <font>
        <b/>
        <i/>
        <color theme="4"/>
      </font>
    </dxf>
    <dxf>
      <font>
        <b/>
        <i/>
        <color rgb="FFC00000"/>
      </font>
    </dxf>
    <dxf>
      <font>
        <b/>
        <i/>
        <color theme="9"/>
      </font>
    </dxf>
    <dxf>
      <font>
        <b/>
        <i/>
        <color theme="4"/>
      </font>
    </dxf>
    <dxf>
      <font>
        <b/>
        <i/>
        <color rgb="FFC00000"/>
      </font>
    </dxf>
    <dxf>
      <font>
        <b/>
        <i/>
        <color theme="9"/>
      </font>
    </dxf>
    <dxf>
      <font>
        <b/>
        <i/>
        <color theme="9"/>
      </font>
    </dxf>
    <dxf>
      <font>
        <b/>
        <i/>
        <color rgb="FFC00000"/>
      </font>
    </dxf>
    <dxf>
      <font>
        <b/>
        <i/>
        <color theme="4"/>
      </font>
    </dxf>
    <dxf>
      <font>
        <color theme="0"/>
      </font>
      <fill>
        <patternFill>
          <bgColor theme="9"/>
        </patternFill>
      </fill>
    </dxf>
    <dxf>
      <font>
        <color theme="0"/>
      </font>
      <fill>
        <patternFill>
          <bgColor rgb="FFC00000"/>
        </patternFill>
      </fill>
    </dxf>
    <dxf>
      <font>
        <color theme="0"/>
      </font>
      <fill>
        <patternFill>
          <bgColor rgb="FFC00000"/>
        </patternFill>
      </fill>
    </dxf>
    <dxf>
      <font>
        <color theme="0"/>
      </font>
      <fill>
        <patternFill>
          <bgColor theme="9"/>
        </patternFill>
      </fill>
    </dxf>
    <dxf>
      <font>
        <color theme="0"/>
      </font>
      <fill>
        <patternFill>
          <bgColor rgb="FFC00000"/>
        </patternFill>
      </fill>
    </dxf>
    <dxf>
      <font>
        <color theme="0"/>
      </font>
      <fill>
        <patternFill>
          <bgColor theme="9"/>
        </patternFill>
      </fill>
    </dxf>
    <dxf>
      <font>
        <color theme="0"/>
      </font>
      <fill>
        <patternFill>
          <bgColor rgb="FFC00000"/>
        </patternFill>
      </fill>
    </dxf>
    <dxf>
      <font>
        <color theme="0"/>
      </font>
      <fill>
        <patternFill>
          <bgColor theme="9"/>
        </patternFill>
      </fill>
    </dxf>
    <dxf>
      <font>
        <color theme="0"/>
      </font>
      <fill>
        <patternFill>
          <bgColor theme="9"/>
        </patternFill>
      </fill>
    </dxf>
    <dxf>
      <font>
        <color theme="0"/>
      </font>
      <fill>
        <patternFill>
          <bgColor rgb="FFC00000"/>
        </patternFill>
      </fill>
    </dxf>
    <dxf>
      <font>
        <color theme="0"/>
      </font>
      <fill>
        <patternFill>
          <bgColor theme="4"/>
        </patternFill>
      </fill>
    </dxf>
    <dxf>
      <fill>
        <patternFill>
          <bgColor theme="0" tint="-0.24994659260841701"/>
        </patternFill>
      </fill>
    </dxf>
    <dxf>
      <font>
        <color theme="0"/>
      </font>
      <fill>
        <patternFill>
          <bgColor theme="9"/>
        </patternFill>
      </fill>
    </dxf>
    <dxf>
      <font>
        <color theme="0"/>
      </font>
      <fill>
        <patternFill>
          <bgColor rgb="FFC00000"/>
        </patternFill>
      </fill>
    </dxf>
    <dxf>
      <font>
        <color theme="0"/>
      </font>
      <fill>
        <patternFill>
          <bgColor rgb="FFC00000"/>
        </patternFill>
      </fill>
    </dxf>
    <dxf>
      <font>
        <color theme="0"/>
      </font>
      <fill>
        <patternFill>
          <bgColor theme="9"/>
        </patternFill>
      </fill>
    </dxf>
    <dxf>
      <font>
        <color theme="0"/>
      </font>
      <fill>
        <patternFill>
          <bgColor theme="4"/>
        </patternFill>
      </fill>
    </dxf>
    <dxf>
      <fill>
        <patternFill>
          <bgColor theme="0" tint="-0.24994659260841701"/>
        </patternFill>
      </fill>
    </dxf>
    <dxf>
      <font>
        <color theme="0"/>
      </font>
      <fill>
        <patternFill>
          <bgColor rgb="FFC00000"/>
        </patternFill>
      </fill>
    </dxf>
    <dxf>
      <font>
        <color theme="0"/>
      </font>
      <fill>
        <patternFill>
          <bgColor theme="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4"/>
        </patternFill>
      </fill>
    </dxf>
    <dxf>
      <font>
        <color theme="0"/>
      </font>
      <fill>
        <patternFill>
          <bgColor theme="4"/>
        </patternFill>
      </fill>
    </dxf>
    <dxf>
      <font>
        <color theme="0"/>
      </font>
      <fill>
        <patternFill>
          <bgColor theme="4"/>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s>
  <tableStyles count="0" defaultTableStyle="TableStyleMedium2" defaultPivotStyle="PivotStyleMedium9"/>
  <colors>
    <mruColors>
      <color rgb="FF9A368B"/>
      <color rgb="FF9A51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microsoft.com/office/2017/06/relationships/rdRichValue" Target="richData/rdrichvalue.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22/10/relationships/richValueRel" Target="richData/richValueRel.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sheetMetadata" Target="metadata.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1.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888395249032885"/>
          <c:y val="0.11636631639668422"/>
          <c:w val="0.25860997252056583"/>
          <c:h val="0.75849259108267542"/>
        </c:manualLayout>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('Calculs et formules'!$L$29:$L$36,'Calculs et formules'!$P$29:$P$36)</c:f>
              <c:strCache>
                <c:ptCount val="16"/>
                <c:pt idx="0">
                  <c:v>Cours d'eau</c:v>
                </c:pt>
                <c:pt idx="1">
                  <c:v>Proximité aux plaines inondables fluviales</c:v>
                </c:pt>
                <c:pt idx="2">
                  <c:v>Bâtiments à risque d'inondation fluviale</c:v>
                </c:pt>
                <c:pt idx="3">
                  <c:v>Bâtiments à haut risque d'inondation fluviale</c:v>
                </c:pt>
                <c:pt idx="4">
                  <c:v>Littoral</c:v>
                </c:pt>
                <c:pt idx="5">
                  <c:v>Proximité aux zones de plaine inondable côtière</c:v>
                </c:pt>
                <c:pt idx="6">
                  <c:v>Bâtiments à risque d'inondation côtière</c:v>
                </c:pt>
                <c:pt idx="7">
                  <c:v>Bâtiments à haut risque d'inondation côtière</c:v>
                </c:pt>
                <c:pt idx="8">
                  <c:v>#VALUE!</c:v>
                </c:pt>
                <c:pt idx="9">
                  <c:v>#VALUE!</c:v>
                </c:pt>
                <c:pt idx="10">
                  <c:v>#VALUE!</c:v>
                </c:pt>
                <c:pt idx="11">
                  <c:v>#VALUE!</c:v>
                </c:pt>
                <c:pt idx="12">
                  <c:v>#VALUE!</c:v>
                </c:pt>
                <c:pt idx="13">
                  <c:v>#VALUE!</c:v>
                </c:pt>
                <c:pt idx="14">
                  <c:v>#VALUE!</c:v>
                </c:pt>
                <c:pt idx="15">
                  <c:v>#VALUE!</c:v>
                </c:pt>
              </c:strCache>
            </c:strRef>
          </c:cat>
          <c:val>
            <c:numRef>
              <c:f>'Calculs et formules'!$P$29:$P$36</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C6D1-4550-BED4-4D633AD2FD98}"/>
            </c:ext>
          </c:extLst>
        </c:ser>
        <c:dLbls>
          <c:showLegendKey val="0"/>
          <c:showVal val="0"/>
          <c:showCatName val="0"/>
          <c:showSerName val="0"/>
          <c:showPercent val="0"/>
          <c:showBubbleSize val="0"/>
        </c:dLbls>
        <c:axId val="527387839"/>
        <c:axId val="437565375"/>
      </c:radarChart>
      <c:catAx>
        <c:axId val="527387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437565375"/>
        <c:crosses val="autoZero"/>
        <c:auto val="1"/>
        <c:lblAlgn val="ctr"/>
        <c:lblOffset val="100"/>
        <c:noMultiLvlLbl val="0"/>
      </c:catAx>
      <c:valAx>
        <c:axId val="437565375"/>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527387839"/>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8704915923509"/>
          <c:y val="0.13668922963576924"/>
          <c:w val="0.37899794128941688"/>
          <c:h val="0.71300087489063868"/>
        </c:manualLayout>
      </c:layout>
      <c:radarChart>
        <c:radarStyle val="marker"/>
        <c:varyColors val="0"/>
        <c:ser>
          <c:idx val="1"/>
          <c:order val="0"/>
          <c:tx>
            <c:strRef>
              <c:f>Aperçu!$R$12</c:f>
              <c:strCache>
                <c:ptCount val="1"/>
                <c:pt idx="0">
                  <c:v>Collectivité à faible risque</c:v>
                </c:pt>
              </c:strCache>
            </c:strRef>
          </c:tx>
          <c:spPr>
            <a:ln w="28575" cap="rnd">
              <a:solidFill>
                <a:schemeClr val="accent6"/>
              </a:solidFill>
              <a:prstDash val="sysDot"/>
              <a:round/>
            </a:ln>
            <a:effectLst/>
          </c:spPr>
          <c:marker>
            <c:symbol val="none"/>
          </c:marker>
          <c:cat>
            <c:strRef>
              <c:f>Aperçu!$R$18:$R$20</c:f>
              <c:strCache>
                <c:ptCount val="3"/>
                <c:pt idx="0">
                  <c:v>Exposition</c:v>
                </c:pt>
                <c:pt idx="1">
                  <c:v>Préparation - Réduire les risques</c:v>
                </c:pt>
                <c:pt idx="2">
                  <c:v>Préparation - Analyse les risques</c:v>
                </c:pt>
              </c:strCache>
            </c:strRef>
          </c:cat>
          <c:val>
            <c:numRef>
              <c:f>Aperçu!$S$13:$S$15</c:f>
              <c:numCache>
                <c:formatCode>General</c:formatCode>
                <c:ptCount val="3"/>
                <c:pt idx="0">
                  <c:v>1</c:v>
                </c:pt>
                <c:pt idx="1">
                  <c:v>3</c:v>
                </c:pt>
                <c:pt idx="2">
                  <c:v>3</c:v>
                </c:pt>
              </c:numCache>
            </c:numRef>
          </c:val>
          <c:extLst>
            <c:ext xmlns:c16="http://schemas.microsoft.com/office/drawing/2014/chart" uri="{C3380CC4-5D6E-409C-BE32-E72D297353CC}">
              <c16:uniqueId val="{00000001-DEA0-4B91-881C-D4AEAE49CABA}"/>
            </c:ext>
          </c:extLst>
        </c:ser>
        <c:ser>
          <c:idx val="0"/>
          <c:order val="1"/>
          <c:tx>
            <c:strRef>
              <c:f>Aperçu!$R$17</c:f>
              <c:strCache>
                <c:ptCount val="1"/>
                <c:pt idx="0">
                  <c:v>Votre collectivité</c:v>
                </c:pt>
              </c:strCache>
            </c:strRef>
          </c:tx>
          <c:spPr>
            <a:ln w="28575" cap="rnd">
              <a:solidFill>
                <a:schemeClr val="accent1"/>
              </a:solidFill>
              <a:round/>
            </a:ln>
            <a:effectLst/>
          </c:spPr>
          <c:marker>
            <c:symbol val="none"/>
          </c:marker>
          <c:cat>
            <c:strRef>
              <c:f>Aperçu!$R$18:$R$20</c:f>
              <c:strCache>
                <c:ptCount val="3"/>
                <c:pt idx="0">
                  <c:v>Exposition</c:v>
                </c:pt>
                <c:pt idx="1">
                  <c:v>Préparation - Réduire les risques</c:v>
                </c:pt>
                <c:pt idx="2">
                  <c:v>Préparation - Analyse les risques</c:v>
                </c:pt>
              </c:strCache>
            </c:strRef>
          </c:cat>
          <c:val>
            <c:numRef>
              <c:f>Aperçu!$S$18:$S$20</c:f>
              <c:numCache>
                <c:formatCode>0.0</c:formatCode>
                <c:ptCount val="3"/>
                <c:pt idx="0">
                  <c:v>0</c:v>
                </c:pt>
                <c:pt idx="1">
                  <c:v>0</c:v>
                </c:pt>
                <c:pt idx="2">
                  <c:v>0</c:v>
                </c:pt>
              </c:numCache>
            </c:numRef>
          </c:val>
          <c:extLst>
            <c:ext xmlns:c16="http://schemas.microsoft.com/office/drawing/2014/chart" uri="{C3380CC4-5D6E-409C-BE32-E72D297353CC}">
              <c16:uniqueId val="{00000000-DEA0-4B91-881C-D4AEAE49CABA}"/>
            </c:ext>
          </c:extLst>
        </c:ser>
        <c:dLbls>
          <c:showLegendKey val="0"/>
          <c:showVal val="0"/>
          <c:showCatName val="0"/>
          <c:showSerName val="0"/>
          <c:showPercent val="0"/>
          <c:showBubbleSize val="0"/>
        </c:dLbls>
        <c:axId val="2107081711"/>
        <c:axId val="1791017503"/>
      </c:radarChart>
      <c:catAx>
        <c:axId val="2107081711"/>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1017503"/>
        <c:crosses val="autoZero"/>
        <c:auto val="1"/>
        <c:lblAlgn val="ctr"/>
        <c:lblOffset val="100"/>
        <c:noMultiLvlLbl val="0"/>
      </c:catAx>
      <c:valAx>
        <c:axId val="1791017503"/>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07081711"/>
        <c:crosses val="autoZero"/>
        <c:crossBetween val="between"/>
      </c:valAx>
      <c:spPr>
        <a:noFill/>
        <a:ln>
          <a:noFill/>
        </a:ln>
        <a:effectLst/>
      </c:spPr>
    </c:plotArea>
    <c:legend>
      <c:legendPos val="b"/>
      <c:layout>
        <c:manualLayout>
          <c:xMode val="edge"/>
          <c:yMode val="edge"/>
          <c:x val="9.5339753697434179E-2"/>
          <c:y val="0.85282558978373335"/>
          <c:w val="0.81656686734940453"/>
          <c:h val="0.131579868305935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Aperçu!$R$18</c:f>
              <c:strCache>
                <c:ptCount val="1"/>
                <c:pt idx="0">
                  <c:v>Exposition</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4BB9-45C3-ABE1-198760677D70}"/>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2-B425-4743-A216-CEF2AF245923}"/>
              </c:ext>
            </c:extLst>
          </c:dPt>
          <c:dLbls>
            <c:delete val="1"/>
          </c:dLbls>
          <c:val>
            <c:numRef>
              <c:f>Aperçu!$S$18:$T$18</c:f>
              <c:numCache>
                <c:formatCode>0.00</c:formatCode>
                <c:ptCount val="2"/>
                <c:pt idx="0" formatCode="0.0">
                  <c:v>0</c:v>
                </c:pt>
                <c:pt idx="1">
                  <c:v>0</c:v>
                </c:pt>
              </c:numCache>
            </c:numRef>
          </c:val>
          <c:extLst>
            <c:ext xmlns:c16="http://schemas.microsoft.com/office/drawing/2014/chart" uri="{C3380CC4-5D6E-409C-BE32-E72D297353CC}">
              <c16:uniqueId val="{00000002-4BB9-45C3-ABE1-198760677D70}"/>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Aperçu!$R$20</c:f>
              <c:strCache>
                <c:ptCount val="1"/>
                <c:pt idx="0">
                  <c:v>Préparation - Analyse les risques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6-F136-474F-A6AF-869E448BC032}"/>
              </c:ext>
            </c:extLst>
          </c:dPt>
          <c:dPt>
            <c:idx val="1"/>
            <c:bubble3D val="0"/>
            <c:spPr>
              <a:solidFill>
                <a:schemeClr val="bg2"/>
              </a:solidFill>
              <a:ln w="19050">
                <a:solidFill>
                  <a:schemeClr val="lt1"/>
                </a:solidFill>
              </a:ln>
              <a:effectLst/>
            </c:spPr>
            <c:extLst>
              <c:ext xmlns:c16="http://schemas.microsoft.com/office/drawing/2014/chart" uri="{C3380CC4-5D6E-409C-BE32-E72D297353CC}">
                <c16:uniqueId val="{00000008-F136-474F-A6AF-869E448BC032}"/>
              </c:ext>
            </c:extLst>
          </c:dPt>
          <c:dLbls>
            <c:delete val="1"/>
          </c:dLbls>
          <c:val>
            <c:numRef>
              <c:f>Aperçu!$S$20:$T$20</c:f>
              <c:numCache>
                <c:formatCode>0.00</c:formatCode>
                <c:ptCount val="2"/>
                <c:pt idx="0" formatCode="0.0">
                  <c:v>0</c:v>
                </c:pt>
                <c:pt idx="1">
                  <c:v>0</c:v>
                </c:pt>
              </c:numCache>
            </c:numRef>
          </c:val>
          <c:extLst>
            <c:ext xmlns:c16="http://schemas.microsoft.com/office/drawing/2014/chart" uri="{C3380CC4-5D6E-409C-BE32-E72D297353CC}">
              <c16:uniqueId val="{00000005-F136-474F-A6AF-869E448BC032}"/>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Aperçu!$R$19</c:f>
              <c:strCache>
                <c:ptCount val="1"/>
                <c:pt idx="0">
                  <c:v>Préparation - Réduire les risques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B0C3-4650-8BF8-904CD9445D65}"/>
              </c:ext>
            </c:extLst>
          </c:dPt>
          <c:dPt>
            <c:idx val="1"/>
            <c:bubble3D val="0"/>
            <c:spPr>
              <a:solidFill>
                <a:schemeClr val="bg2"/>
              </a:solidFill>
              <a:ln w="19050">
                <a:solidFill>
                  <a:schemeClr val="lt1"/>
                </a:solidFill>
              </a:ln>
              <a:effectLst/>
            </c:spPr>
            <c:extLst>
              <c:ext xmlns:c16="http://schemas.microsoft.com/office/drawing/2014/chart" uri="{C3380CC4-5D6E-409C-BE32-E72D297353CC}">
                <c16:uniqueId val="{00000006-31C8-49BC-A1AE-1473196BCC9E}"/>
              </c:ext>
            </c:extLst>
          </c:dPt>
          <c:dLbls>
            <c:delete val="1"/>
          </c:dLbls>
          <c:val>
            <c:numRef>
              <c:f>Aperçu!$S$19:$T$19</c:f>
              <c:numCache>
                <c:formatCode>0.00</c:formatCode>
                <c:ptCount val="2"/>
                <c:pt idx="0" formatCode="0.0">
                  <c:v>0</c:v>
                </c:pt>
                <c:pt idx="1">
                  <c:v>0</c:v>
                </c:pt>
              </c:numCache>
            </c:numRef>
          </c:val>
          <c:extLst>
            <c:ext xmlns:c16="http://schemas.microsoft.com/office/drawing/2014/chart" uri="{C3380CC4-5D6E-409C-BE32-E72D297353CC}">
              <c16:uniqueId val="{00000005-31C8-49BC-A1AE-1473196BCC9E}"/>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Aperçu!$R$37</c:f>
              <c:strCache>
                <c:ptCount val="1"/>
                <c:pt idx="0">
                  <c:v>Exposition</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D663-4AB2-9233-9F2E05C40DBD}"/>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D663-4AB2-9233-9F2E05C40DBD}"/>
              </c:ext>
            </c:extLst>
          </c:dPt>
          <c:dLbls>
            <c:delete val="1"/>
          </c:dLbls>
          <c:val>
            <c:numRef>
              <c:f>Aperçu!$S$37:$T$37</c:f>
              <c:numCache>
                <c:formatCode>0.00</c:formatCode>
                <c:ptCount val="2"/>
                <c:pt idx="0" formatCode="0.0">
                  <c:v>0</c:v>
                </c:pt>
                <c:pt idx="1">
                  <c:v>0</c:v>
                </c:pt>
              </c:numCache>
            </c:numRef>
          </c:val>
          <c:extLst>
            <c:ext xmlns:c16="http://schemas.microsoft.com/office/drawing/2014/chart" uri="{C3380CC4-5D6E-409C-BE32-E72D297353CC}">
              <c16:uniqueId val="{00000002-D663-4AB2-9233-9F2E05C40DBD}"/>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Aperçu!$R$39</c:f>
              <c:strCache>
                <c:ptCount val="1"/>
                <c:pt idx="0">
                  <c:v>Préparation - Analyse les risques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67EF-4CB0-B0EA-9109CFB114E5}"/>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67EF-4CB0-B0EA-9109CFB114E5}"/>
              </c:ext>
            </c:extLst>
          </c:dPt>
          <c:dLbls>
            <c:delete val="1"/>
          </c:dLbls>
          <c:val>
            <c:numRef>
              <c:f>Aperçu!$S$39:$T$39</c:f>
              <c:numCache>
                <c:formatCode>0.00</c:formatCode>
                <c:ptCount val="2"/>
                <c:pt idx="0" formatCode="0.0">
                  <c:v>0</c:v>
                </c:pt>
                <c:pt idx="1">
                  <c:v>0</c:v>
                </c:pt>
              </c:numCache>
            </c:numRef>
          </c:val>
          <c:extLst>
            <c:ext xmlns:c16="http://schemas.microsoft.com/office/drawing/2014/chart" uri="{C3380CC4-5D6E-409C-BE32-E72D297353CC}">
              <c16:uniqueId val="{00000004-67EF-4CB0-B0EA-9109CFB114E5}"/>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Aperçu!$R$38</c:f>
              <c:strCache>
                <c:ptCount val="1"/>
                <c:pt idx="0">
                  <c:v>Préparation - Réduire les risques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81FB-468D-9914-1A2EEC4D2F5B}"/>
              </c:ext>
            </c:extLst>
          </c:dPt>
          <c:dPt>
            <c:idx val="1"/>
            <c:bubble3D val="0"/>
            <c:spPr>
              <a:solidFill>
                <a:schemeClr val="bg2"/>
              </a:solidFill>
              <a:ln w="19050">
                <a:solidFill>
                  <a:schemeClr val="lt1"/>
                </a:solidFill>
              </a:ln>
              <a:effectLst/>
            </c:spPr>
            <c:extLst>
              <c:ext xmlns:c16="http://schemas.microsoft.com/office/drawing/2014/chart" uri="{C3380CC4-5D6E-409C-BE32-E72D297353CC}">
                <c16:uniqueId val="{00000003-81FB-468D-9914-1A2EEC4D2F5B}"/>
              </c:ext>
            </c:extLst>
          </c:dPt>
          <c:dLbls>
            <c:delete val="1"/>
          </c:dLbls>
          <c:val>
            <c:numRef>
              <c:f>Aperçu!$S$38:$T$38</c:f>
              <c:numCache>
                <c:formatCode>0.00</c:formatCode>
                <c:ptCount val="2"/>
                <c:pt idx="0" formatCode="0.0">
                  <c:v>0</c:v>
                </c:pt>
                <c:pt idx="1">
                  <c:v>0</c:v>
                </c:pt>
              </c:numCache>
            </c:numRef>
          </c:val>
          <c:extLst>
            <c:ext xmlns:c16="http://schemas.microsoft.com/office/drawing/2014/chart" uri="{C3380CC4-5D6E-409C-BE32-E72D297353CC}">
              <c16:uniqueId val="{00000004-81FB-468D-9914-1A2EEC4D2F5B}"/>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8704915923509"/>
          <c:y val="0.13668922963576924"/>
          <c:w val="0.47680848535908321"/>
          <c:h val="0.68255931680303106"/>
        </c:manualLayout>
      </c:layout>
      <c:radarChart>
        <c:radarStyle val="marker"/>
        <c:varyColors val="0"/>
        <c:ser>
          <c:idx val="1"/>
          <c:order val="0"/>
          <c:tx>
            <c:strRef>
              <c:f>Aperçu!$R$31</c:f>
              <c:strCache>
                <c:ptCount val="1"/>
                <c:pt idx="0">
                  <c:v>Collectivité à faible risque</c:v>
                </c:pt>
              </c:strCache>
            </c:strRef>
          </c:tx>
          <c:spPr>
            <a:ln w="28575" cap="rnd">
              <a:solidFill>
                <a:schemeClr val="accent6"/>
              </a:solidFill>
              <a:prstDash val="sysDot"/>
              <a:round/>
            </a:ln>
            <a:effectLst/>
          </c:spPr>
          <c:marker>
            <c:symbol val="none"/>
          </c:marker>
          <c:cat>
            <c:strRef>
              <c:f>Aperçu!$R$32:$R$34</c:f>
              <c:strCache>
                <c:ptCount val="3"/>
                <c:pt idx="0">
                  <c:v>Exposition</c:v>
                </c:pt>
                <c:pt idx="1">
                  <c:v>Préparation - Réduire les risques</c:v>
                </c:pt>
                <c:pt idx="2">
                  <c:v>Préparation - Analyse les risques</c:v>
                </c:pt>
              </c:strCache>
            </c:strRef>
          </c:cat>
          <c:val>
            <c:numRef>
              <c:f>Aperçu!$S$32:$S$34</c:f>
              <c:numCache>
                <c:formatCode>General</c:formatCode>
                <c:ptCount val="3"/>
                <c:pt idx="0">
                  <c:v>1</c:v>
                </c:pt>
                <c:pt idx="1">
                  <c:v>3</c:v>
                </c:pt>
                <c:pt idx="2">
                  <c:v>3</c:v>
                </c:pt>
              </c:numCache>
            </c:numRef>
          </c:val>
          <c:extLst>
            <c:ext xmlns:c16="http://schemas.microsoft.com/office/drawing/2014/chart" uri="{C3380CC4-5D6E-409C-BE32-E72D297353CC}">
              <c16:uniqueId val="{00000000-8846-4C3B-8AE9-6961AFF533A9}"/>
            </c:ext>
          </c:extLst>
        </c:ser>
        <c:ser>
          <c:idx val="0"/>
          <c:order val="1"/>
          <c:tx>
            <c:strRef>
              <c:f>Aperçu!$R$36</c:f>
              <c:strCache>
                <c:ptCount val="1"/>
                <c:pt idx="0">
                  <c:v>Votre collectivité</c:v>
                </c:pt>
              </c:strCache>
            </c:strRef>
          </c:tx>
          <c:spPr>
            <a:ln w="28575" cap="rnd">
              <a:solidFill>
                <a:schemeClr val="accent1"/>
              </a:solidFill>
              <a:round/>
            </a:ln>
            <a:effectLst/>
          </c:spPr>
          <c:marker>
            <c:symbol val="none"/>
          </c:marker>
          <c:cat>
            <c:strRef>
              <c:f>Aperçu!$R$32:$R$34</c:f>
              <c:strCache>
                <c:ptCount val="3"/>
                <c:pt idx="0">
                  <c:v>Exposition</c:v>
                </c:pt>
                <c:pt idx="1">
                  <c:v>Préparation - Réduire les risques</c:v>
                </c:pt>
                <c:pt idx="2">
                  <c:v>Préparation - Analyse les risques</c:v>
                </c:pt>
              </c:strCache>
            </c:strRef>
          </c:cat>
          <c:val>
            <c:numRef>
              <c:f>Aperçu!$S$37:$S$39</c:f>
              <c:numCache>
                <c:formatCode>0.0</c:formatCode>
                <c:ptCount val="3"/>
                <c:pt idx="0">
                  <c:v>0</c:v>
                </c:pt>
                <c:pt idx="1">
                  <c:v>0</c:v>
                </c:pt>
                <c:pt idx="2">
                  <c:v>0</c:v>
                </c:pt>
              </c:numCache>
            </c:numRef>
          </c:val>
          <c:extLst>
            <c:ext xmlns:c16="http://schemas.microsoft.com/office/drawing/2014/chart" uri="{C3380CC4-5D6E-409C-BE32-E72D297353CC}">
              <c16:uniqueId val="{00000001-8846-4C3B-8AE9-6961AFF533A9}"/>
            </c:ext>
          </c:extLst>
        </c:ser>
        <c:dLbls>
          <c:showLegendKey val="0"/>
          <c:showVal val="0"/>
          <c:showCatName val="0"/>
          <c:showSerName val="0"/>
          <c:showPercent val="0"/>
          <c:showBubbleSize val="0"/>
        </c:dLbls>
        <c:axId val="2107081711"/>
        <c:axId val="1791017503"/>
      </c:radarChart>
      <c:catAx>
        <c:axId val="2107081711"/>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1017503"/>
        <c:crosses val="autoZero"/>
        <c:auto val="1"/>
        <c:lblAlgn val="ctr"/>
        <c:lblOffset val="100"/>
        <c:noMultiLvlLbl val="0"/>
      </c:catAx>
      <c:valAx>
        <c:axId val="1791017503"/>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07081711"/>
        <c:crosses val="autoZero"/>
        <c:crossBetween val="between"/>
      </c:valAx>
      <c:spPr>
        <a:noFill/>
        <a:ln>
          <a:noFill/>
        </a:ln>
        <a:effectLst/>
      </c:spPr>
    </c:plotArea>
    <c:legend>
      <c:legendPos val="b"/>
      <c:layout>
        <c:manualLayout>
          <c:xMode val="edge"/>
          <c:yMode val="edge"/>
          <c:x val="9.5339753697434179E-2"/>
          <c:y val="0.85282558978373335"/>
          <c:w val="0.81656686734940453"/>
          <c:h val="0.131579868305935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10832700582133E-2"/>
          <c:y val="9.8969881042773961E-2"/>
          <c:w val="0.82468615540369528"/>
          <c:h val="0.82468615540369528"/>
        </c:manualLayout>
      </c:layout>
      <c:doughnutChart>
        <c:varyColors val="1"/>
        <c:ser>
          <c:idx val="0"/>
          <c:order val="0"/>
          <c:tx>
            <c:strRef>
              <c:f>Aperçu!$R$55</c:f>
              <c:strCache>
                <c:ptCount val="1"/>
                <c:pt idx="0">
                  <c:v>Exposition</c:v>
                </c:pt>
              </c:strCache>
            </c:strRef>
          </c:tx>
          <c:spPr>
            <a:solidFill>
              <a:schemeClr val="tx1">
                <a:lumMod val="65000"/>
                <a:lumOff val="35000"/>
              </a:schemeClr>
            </a:solidFill>
          </c:spPr>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35ED-47BE-8014-F864F01BC36E}"/>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35ED-47BE-8014-F864F01BC36E}"/>
              </c:ext>
            </c:extLst>
          </c:dPt>
          <c:dLbls>
            <c:delete val="1"/>
          </c:dLbls>
          <c:val>
            <c:numRef>
              <c:f>Aperçu!$S$55:$T$55</c:f>
              <c:numCache>
                <c:formatCode>0.00</c:formatCode>
                <c:ptCount val="2"/>
                <c:pt idx="0" formatCode="0.0">
                  <c:v>0</c:v>
                </c:pt>
                <c:pt idx="1">
                  <c:v>0</c:v>
                </c:pt>
              </c:numCache>
            </c:numRef>
          </c:val>
          <c:extLst>
            <c:ext xmlns:c16="http://schemas.microsoft.com/office/drawing/2014/chart" uri="{C3380CC4-5D6E-409C-BE32-E72D297353CC}">
              <c16:uniqueId val="{00000004-35ED-47BE-8014-F864F01BC36E}"/>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Aperçu!$R$57</c:f>
              <c:strCache>
                <c:ptCount val="1"/>
                <c:pt idx="0">
                  <c:v>Préparation - Analyse les risques</c:v>
                </c:pt>
              </c:strCache>
            </c:strRef>
          </c:tx>
          <c:spPr>
            <a:solidFill>
              <a:schemeClr val="tx1">
                <a:lumMod val="65000"/>
                <a:lumOff val="35000"/>
              </a:schemeClr>
            </a:solidFill>
          </c:spPr>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7DB2-4056-B576-945A00348B9E}"/>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7DB2-4056-B576-945A00348B9E}"/>
              </c:ext>
            </c:extLst>
          </c:dPt>
          <c:dLbls>
            <c:delete val="1"/>
          </c:dLbls>
          <c:val>
            <c:numRef>
              <c:f>Aperçu!$S$57:$T$57</c:f>
              <c:numCache>
                <c:formatCode>0.00</c:formatCode>
                <c:ptCount val="2"/>
                <c:pt idx="0" formatCode="0.0">
                  <c:v>0</c:v>
                </c:pt>
                <c:pt idx="1">
                  <c:v>0</c:v>
                </c:pt>
              </c:numCache>
            </c:numRef>
          </c:val>
          <c:extLst>
            <c:ext xmlns:c16="http://schemas.microsoft.com/office/drawing/2014/chart" uri="{C3380CC4-5D6E-409C-BE32-E72D297353CC}">
              <c16:uniqueId val="{00000004-7DB2-4056-B576-945A00348B9E}"/>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52597418233482"/>
          <c:y val="0.11396027652957345"/>
          <c:w val="0.42574868959964074"/>
          <c:h val="0.77001016611658546"/>
        </c:manualLayout>
      </c:layout>
      <c:radarChart>
        <c:radarStyle val="marker"/>
        <c:varyColors val="0"/>
        <c:ser>
          <c:idx val="0"/>
          <c:order val="0"/>
          <c:spPr>
            <a:ln w="28575" cap="rnd">
              <a:solidFill>
                <a:schemeClr val="accent1"/>
              </a:solidFill>
              <a:round/>
            </a:ln>
            <a:effectLst/>
          </c:spPr>
          <c:marker>
            <c:symbol val="none"/>
          </c:marker>
          <c:cat>
            <c:strRef>
              <c:f>('Calculs et formules'!$L$37:$L$49,'Calculs et formules'!$P$37:$P$49)</c:f>
              <c:strCache>
                <c:ptCount val="26"/>
                <c:pt idx="0">
                  <c:v>Projections du changement climatique</c:v>
                </c:pt>
                <c:pt idx="1">
                  <c:v>Plan stratégique de gestion des eaux pluviales</c:v>
                </c:pt>
                <c:pt idx="2">
                  <c:v>Évaluation socio-économique</c:v>
                </c:pt>
                <c:pt idx="3">
                  <c:v>Infrastructures essentielles - Alimentation électrique</c:v>
                </c:pt>
                <c:pt idx="4">
                  <c:v>Infrastructures essentielles - Télécommunications</c:v>
                </c:pt>
                <c:pt idx="5">
                  <c:v>Infrastructures essentielles - Transport</c:v>
                </c:pt>
                <c:pt idx="6">
                  <c:v>Infrastructures essentielles - Eau potable</c:v>
                </c:pt>
                <c:pt idx="7">
                  <c:v>Infrastructures essentielles - Eaux usées</c:v>
                </c:pt>
                <c:pt idx="8">
                  <c:v>Infrastructures essentielles - Alimentation</c:v>
                </c:pt>
                <c:pt idx="9">
                  <c:v>Infrastructures essentielles - Services de santé</c:v>
                </c:pt>
                <c:pt idx="10">
                  <c:v>Infrastructures essentielles - Services de gestion des urgences</c:v>
                </c:pt>
                <c:pt idx="11">
                  <c:v>Inventaire des actifs naturels</c:v>
                </c:pt>
                <c:pt idx="12">
                  <c:v>Évaluations de la résilience aux inondations au niveau des propriétés</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strCache>
            </c:strRef>
          </c:cat>
          <c:val>
            <c:numRef>
              <c:f>'Calculs et formules'!$P$37:$P$49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39F-411E-B7C6-3A234A08E3DB}"/>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801773583"/>
        <c:crosses val="autoZero"/>
        <c:crossBetween val="between"/>
        <c:majorUnit val="0.5"/>
        <c:minorUnit val="0.5"/>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Aperçu!$R$56</c:f>
              <c:strCache>
                <c:ptCount val="1"/>
                <c:pt idx="0">
                  <c:v>Préparation - Réduire les risques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EB47-46C1-B94A-AB3907BC0723}"/>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EB47-46C1-B94A-AB3907BC0723}"/>
              </c:ext>
            </c:extLst>
          </c:dPt>
          <c:dLbls>
            <c:delete val="1"/>
          </c:dLbls>
          <c:val>
            <c:numRef>
              <c:f>Aperçu!$S$56:$T$56</c:f>
              <c:numCache>
                <c:formatCode>0.00</c:formatCode>
                <c:ptCount val="2"/>
                <c:pt idx="0" formatCode="0.0">
                  <c:v>0</c:v>
                </c:pt>
                <c:pt idx="1">
                  <c:v>0</c:v>
                </c:pt>
              </c:numCache>
            </c:numRef>
          </c:val>
          <c:extLst>
            <c:ext xmlns:c16="http://schemas.microsoft.com/office/drawing/2014/chart" uri="{C3380CC4-5D6E-409C-BE32-E72D297353CC}">
              <c16:uniqueId val="{00000004-EB47-46C1-B94A-AB3907BC0723}"/>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74892432295638E-2"/>
          <c:y val="8.7157048848392815E-2"/>
          <c:w val="0.84075803594026832"/>
          <c:h val="0.84075803594026832"/>
        </c:manualLayout>
      </c:layout>
      <c:doughnutChart>
        <c:varyColors val="1"/>
        <c:ser>
          <c:idx val="0"/>
          <c:order val="0"/>
          <c:tx>
            <c:strRef>
              <c:f>Aperçu!$R$73</c:f>
              <c:strCache>
                <c:ptCount val="1"/>
                <c:pt idx="0">
                  <c:v>Exposition</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A2B7-4243-A061-C0ACD0BF30FB}"/>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A2B7-4243-A061-C0ACD0BF30FB}"/>
              </c:ext>
            </c:extLst>
          </c:dPt>
          <c:dLbls>
            <c:delete val="1"/>
          </c:dLbls>
          <c:val>
            <c:numRef>
              <c:f>Aperçu!$S$73:$T$73</c:f>
              <c:numCache>
                <c:formatCode>0.00</c:formatCode>
                <c:ptCount val="2"/>
                <c:pt idx="0" formatCode="0.0">
                  <c:v>0</c:v>
                </c:pt>
                <c:pt idx="1">
                  <c:v>0</c:v>
                </c:pt>
              </c:numCache>
            </c:numRef>
          </c:val>
          <c:extLst>
            <c:ext xmlns:c16="http://schemas.microsoft.com/office/drawing/2014/chart" uri="{C3380CC4-5D6E-409C-BE32-E72D297353CC}">
              <c16:uniqueId val="{00000004-A2B7-4243-A061-C0ACD0BF30FB}"/>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637560111364212E-2"/>
          <c:y val="8.4655783345988375E-2"/>
          <c:w val="0.84250316375601109"/>
          <c:h val="0.84250316375601109"/>
        </c:manualLayout>
      </c:layout>
      <c:doughnutChart>
        <c:varyColors val="1"/>
        <c:ser>
          <c:idx val="0"/>
          <c:order val="0"/>
          <c:tx>
            <c:strRef>
              <c:f>Aperçu!$R$75</c:f>
              <c:strCache>
                <c:ptCount val="1"/>
                <c:pt idx="0">
                  <c:v>Préparation - Analyse les risques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A4EC-41BD-9BA1-5CA8BE338065}"/>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A4EC-41BD-9BA1-5CA8BE338065}"/>
              </c:ext>
            </c:extLst>
          </c:dPt>
          <c:dLbls>
            <c:delete val="1"/>
          </c:dLbls>
          <c:val>
            <c:numRef>
              <c:f>Aperçu!$S$75:$T$75</c:f>
              <c:numCache>
                <c:formatCode>0.00</c:formatCode>
                <c:ptCount val="2"/>
                <c:pt idx="0" formatCode="0.0">
                  <c:v>0</c:v>
                </c:pt>
                <c:pt idx="1">
                  <c:v>0</c:v>
                </c:pt>
              </c:numCache>
            </c:numRef>
          </c:val>
          <c:extLst>
            <c:ext xmlns:c16="http://schemas.microsoft.com/office/drawing/2014/chart" uri="{C3380CC4-5D6E-409C-BE32-E72D297353CC}">
              <c16:uniqueId val="{00000004-A4EC-41BD-9BA1-5CA8BE338065}"/>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5170842824601"/>
          <c:y val="8.1696405973171349E-2"/>
          <c:w val="0.8163401670463174"/>
          <c:h val="0.8163401670463174"/>
        </c:manualLayout>
      </c:layout>
      <c:doughnutChart>
        <c:varyColors val="1"/>
        <c:ser>
          <c:idx val="0"/>
          <c:order val="0"/>
          <c:tx>
            <c:strRef>
              <c:f>Aperçu!$R$74</c:f>
              <c:strCache>
                <c:ptCount val="1"/>
                <c:pt idx="0">
                  <c:v>Préparation - Réduire les risques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C9E5-453F-ACF8-254950305D07}"/>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C9E5-453F-ACF8-254950305D07}"/>
              </c:ext>
            </c:extLst>
          </c:dPt>
          <c:dLbls>
            <c:delete val="1"/>
          </c:dLbls>
          <c:val>
            <c:numRef>
              <c:f>Aperçu!$S$74:$T$74</c:f>
              <c:numCache>
                <c:formatCode>0.00</c:formatCode>
                <c:ptCount val="2"/>
                <c:pt idx="0" formatCode="0.0">
                  <c:v>0</c:v>
                </c:pt>
                <c:pt idx="1">
                  <c:v>0</c:v>
                </c:pt>
              </c:numCache>
            </c:numRef>
          </c:val>
          <c:extLst>
            <c:ext xmlns:c16="http://schemas.microsoft.com/office/drawing/2014/chart" uri="{C3380CC4-5D6E-409C-BE32-E72D297353CC}">
              <c16:uniqueId val="{00000004-C9E5-453F-ACF8-254950305D07}"/>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10832700582133E-2"/>
          <c:y val="9.8969881042773961E-2"/>
          <c:w val="0.81665021513540881"/>
          <c:h val="0.81665021513540881"/>
        </c:manualLayout>
      </c:layout>
      <c:doughnutChart>
        <c:varyColors val="1"/>
        <c:ser>
          <c:idx val="0"/>
          <c:order val="0"/>
          <c:tx>
            <c:strRef>
              <c:f>Aperçu!$R$91</c:f>
              <c:strCache>
                <c:ptCount val="1"/>
                <c:pt idx="0">
                  <c:v>Exposition</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98B5-4969-A377-1C9BBEC6D5B7}"/>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98B5-4969-A377-1C9BBEC6D5B7}"/>
              </c:ext>
            </c:extLst>
          </c:dPt>
          <c:dLbls>
            <c:delete val="1"/>
          </c:dLbls>
          <c:val>
            <c:numRef>
              <c:f>Aperçu!$S$91:$T$91</c:f>
              <c:numCache>
                <c:formatCode>0.00</c:formatCode>
                <c:ptCount val="2"/>
                <c:pt idx="0" formatCode="0.0">
                  <c:v>0</c:v>
                </c:pt>
                <c:pt idx="1">
                  <c:v>0</c:v>
                </c:pt>
              </c:numCache>
            </c:numRef>
          </c:val>
          <c:extLst>
            <c:ext xmlns:c16="http://schemas.microsoft.com/office/drawing/2014/chart" uri="{C3380CC4-5D6E-409C-BE32-E72D297353CC}">
              <c16:uniqueId val="{00000004-98B5-4969-A377-1C9BBEC6D5B7}"/>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Aperçu!$R$93</c:f>
              <c:strCache>
                <c:ptCount val="1"/>
                <c:pt idx="0">
                  <c:v>Préparation - Analyse les risques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BF8B-4F57-B86C-CFDBCE37156B}"/>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BF8B-4F57-B86C-CFDBCE37156B}"/>
              </c:ext>
            </c:extLst>
          </c:dPt>
          <c:dLbls>
            <c:delete val="1"/>
          </c:dLbls>
          <c:val>
            <c:numRef>
              <c:f>Aperçu!$S$93:$T$93</c:f>
              <c:numCache>
                <c:formatCode>0.00</c:formatCode>
                <c:ptCount val="2"/>
                <c:pt idx="0" formatCode="0.0">
                  <c:v>0</c:v>
                </c:pt>
                <c:pt idx="1">
                  <c:v>0</c:v>
                </c:pt>
              </c:numCache>
            </c:numRef>
          </c:val>
          <c:extLst>
            <c:ext xmlns:c16="http://schemas.microsoft.com/office/drawing/2014/chart" uri="{C3380CC4-5D6E-409C-BE32-E72D297353CC}">
              <c16:uniqueId val="{00000004-BF8B-4F57-B86C-CFDBCE37156B}"/>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Aperçu!$R$92</c:f>
              <c:strCache>
                <c:ptCount val="1"/>
                <c:pt idx="0">
                  <c:v>Préparation - Réduire les risques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35C6-4739-887B-8E20590FFDE4}"/>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35C6-4739-887B-8E20590FFDE4}"/>
              </c:ext>
            </c:extLst>
          </c:dPt>
          <c:dLbls>
            <c:delete val="1"/>
          </c:dLbls>
          <c:val>
            <c:numRef>
              <c:f>Aperçu!$S$92:$T$92</c:f>
              <c:numCache>
                <c:formatCode>0.00</c:formatCode>
                <c:ptCount val="2"/>
                <c:pt idx="0" formatCode="0.0">
                  <c:v>0</c:v>
                </c:pt>
                <c:pt idx="1">
                  <c:v>0</c:v>
                </c:pt>
              </c:numCache>
            </c:numRef>
          </c:val>
          <c:extLst>
            <c:ext xmlns:c16="http://schemas.microsoft.com/office/drawing/2014/chart" uri="{C3380CC4-5D6E-409C-BE32-E72D297353CC}">
              <c16:uniqueId val="{00000004-35C6-4739-887B-8E20590FFDE4}"/>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8704915923509"/>
          <c:y val="0.13668922963576924"/>
          <c:w val="0.47680848535908321"/>
          <c:h val="0.68255931680303106"/>
        </c:manualLayout>
      </c:layout>
      <c:radarChart>
        <c:radarStyle val="marker"/>
        <c:varyColors val="0"/>
        <c:ser>
          <c:idx val="1"/>
          <c:order val="0"/>
          <c:tx>
            <c:strRef>
              <c:f>Aperçu!$R$49</c:f>
              <c:strCache>
                <c:ptCount val="1"/>
                <c:pt idx="0">
                  <c:v>Collectivité à faible risque</c:v>
                </c:pt>
              </c:strCache>
            </c:strRef>
          </c:tx>
          <c:spPr>
            <a:ln w="28575" cap="rnd">
              <a:solidFill>
                <a:schemeClr val="accent6"/>
              </a:solidFill>
              <a:prstDash val="sysDot"/>
              <a:round/>
            </a:ln>
            <a:effectLst/>
          </c:spPr>
          <c:marker>
            <c:symbol val="none"/>
          </c:marker>
          <c:cat>
            <c:strRef>
              <c:f>Aperçu!$R$50:$R$52</c:f>
              <c:strCache>
                <c:ptCount val="3"/>
                <c:pt idx="0">
                  <c:v>Exposition</c:v>
                </c:pt>
                <c:pt idx="1">
                  <c:v>Préparation - Réduire les risques</c:v>
                </c:pt>
                <c:pt idx="2">
                  <c:v>Préparation - Analyse les risques</c:v>
                </c:pt>
              </c:strCache>
            </c:strRef>
          </c:cat>
          <c:val>
            <c:numRef>
              <c:f>Aperçu!$S$32:$S$34</c:f>
              <c:numCache>
                <c:formatCode>General</c:formatCode>
                <c:ptCount val="3"/>
                <c:pt idx="0">
                  <c:v>1</c:v>
                </c:pt>
                <c:pt idx="1">
                  <c:v>3</c:v>
                </c:pt>
                <c:pt idx="2">
                  <c:v>3</c:v>
                </c:pt>
              </c:numCache>
            </c:numRef>
          </c:val>
          <c:extLst>
            <c:ext xmlns:c16="http://schemas.microsoft.com/office/drawing/2014/chart" uri="{C3380CC4-5D6E-409C-BE32-E72D297353CC}">
              <c16:uniqueId val="{00000000-1AF2-40C1-AE73-A552C8310E74}"/>
            </c:ext>
          </c:extLst>
        </c:ser>
        <c:ser>
          <c:idx val="0"/>
          <c:order val="1"/>
          <c:tx>
            <c:strRef>
              <c:f>Aperçu!$R$54</c:f>
              <c:strCache>
                <c:ptCount val="1"/>
                <c:pt idx="0">
                  <c:v>Votre collectivité</c:v>
                </c:pt>
              </c:strCache>
            </c:strRef>
          </c:tx>
          <c:spPr>
            <a:ln w="28575" cap="rnd">
              <a:solidFill>
                <a:schemeClr val="accent1"/>
              </a:solidFill>
              <a:round/>
            </a:ln>
            <a:effectLst/>
          </c:spPr>
          <c:marker>
            <c:symbol val="none"/>
          </c:marker>
          <c:cat>
            <c:strRef>
              <c:f>Aperçu!$R$50:$R$52</c:f>
              <c:strCache>
                <c:ptCount val="3"/>
                <c:pt idx="0">
                  <c:v>Exposition</c:v>
                </c:pt>
                <c:pt idx="1">
                  <c:v>Préparation - Réduire les risques</c:v>
                </c:pt>
                <c:pt idx="2">
                  <c:v>Préparation - Analyse les risques</c:v>
                </c:pt>
              </c:strCache>
            </c:strRef>
          </c:cat>
          <c:val>
            <c:numRef>
              <c:f>Aperçu!$S$55:$S$57</c:f>
              <c:numCache>
                <c:formatCode>0.0</c:formatCode>
                <c:ptCount val="3"/>
                <c:pt idx="0">
                  <c:v>0</c:v>
                </c:pt>
                <c:pt idx="1">
                  <c:v>0</c:v>
                </c:pt>
                <c:pt idx="2">
                  <c:v>0</c:v>
                </c:pt>
              </c:numCache>
            </c:numRef>
          </c:val>
          <c:extLst>
            <c:ext xmlns:c16="http://schemas.microsoft.com/office/drawing/2014/chart" uri="{C3380CC4-5D6E-409C-BE32-E72D297353CC}">
              <c16:uniqueId val="{00000001-1AF2-40C1-AE73-A552C8310E74}"/>
            </c:ext>
          </c:extLst>
        </c:ser>
        <c:dLbls>
          <c:showLegendKey val="0"/>
          <c:showVal val="0"/>
          <c:showCatName val="0"/>
          <c:showSerName val="0"/>
          <c:showPercent val="0"/>
          <c:showBubbleSize val="0"/>
        </c:dLbls>
        <c:axId val="2107081711"/>
        <c:axId val="1791017503"/>
      </c:radarChart>
      <c:catAx>
        <c:axId val="2107081711"/>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1017503"/>
        <c:crosses val="autoZero"/>
        <c:auto val="1"/>
        <c:lblAlgn val="ctr"/>
        <c:lblOffset val="100"/>
        <c:noMultiLvlLbl val="0"/>
      </c:catAx>
      <c:valAx>
        <c:axId val="1791017503"/>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07081711"/>
        <c:crosses val="autoZero"/>
        <c:crossBetween val="between"/>
      </c:valAx>
      <c:spPr>
        <a:noFill/>
        <a:ln>
          <a:noFill/>
        </a:ln>
        <a:effectLst/>
      </c:spPr>
    </c:plotArea>
    <c:legend>
      <c:legendPos val="b"/>
      <c:layout>
        <c:manualLayout>
          <c:xMode val="edge"/>
          <c:yMode val="edge"/>
          <c:x val="9.5339753697434179E-2"/>
          <c:y val="0.85282558978373335"/>
          <c:w val="0.81656686734940453"/>
          <c:h val="0.131579868305935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8704915923509"/>
          <c:y val="0.13668922963576924"/>
          <c:w val="0.47680848535908321"/>
          <c:h val="0.68255931680303106"/>
        </c:manualLayout>
      </c:layout>
      <c:radarChart>
        <c:radarStyle val="marker"/>
        <c:varyColors val="0"/>
        <c:ser>
          <c:idx val="1"/>
          <c:order val="0"/>
          <c:tx>
            <c:strRef>
              <c:f>Aperçu!$R$31</c:f>
              <c:strCache>
                <c:ptCount val="1"/>
                <c:pt idx="0">
                  <c:v>Collectivité à faible risque</c:v>
                </c:pt>
              </c:strCache>
            </c:strRef>
          </c:tx>
          <c:spPr>
            <a:ln w="28575" cap="rnd">
              <a:solidFill>
                <a:schemeClr val="accent6"/>
              </a:solidFill>
              <a:prstDash val="sysDot"/>
              <a:round/>
            </a:ln>
            <a:effectLst/>
          </c:spPr>
          <c:marker>
            <c:symbol val="none"/>
          </c:marker>
          <c:cat>
            <c:strRef>
              <c:f>Aperçu!$R$73:$R$75</c:f>
              <c:strCache>
                <c:ptCount val="3"/>
                <c:pt idx="0">
                  <c:v>Exposition</c:v>
                </c:pt>
                <c:pt idx="1">
                  <c:v>Préparation - Réduire les risques</c:v>
                </c:pt>
                <c:pt idx="2">
                  <c:v>Préparation - Analyse les risques</c:v>
                </c:pt>
              </c:strCache>
            </c:strRef>
          </c:cat>
          <c:val>
            <c:numRef>
              <c:f>Aperçu!$S$32:$S$34</c:f>
              <c:numCache>
                <c:formatCode>General</c:formatCode>
                <c:ptCount val="3"/>
                <c:pt idx="0">
                  <c:v>1</c:v>
                </c:pt>
                <c:pt idx="1">
                  <c:v>3</c:v>
                </c:pt>
                <c:pt idx="2">
                  <c:v>3</c:v>
                </c:pt>
              </c:numCache>
            </c:numRef>
          </c:val>
          <c:extLst>
            <c:ext xmlns:c16="http://schemas.microsoft.com/office/drawing/2014/chart" uri="{C3380CC4-5D6E-409C-BE32-E72D297353CC}">
              <c16:uniqueId val="{00000000-0952-4CB9-8FBA-EF75C0E2E0C7}"/>
            </c:ext>
          </c:extLst>
        </c:ser>
        <c:ser>
          <c:idx val="0"/>
          <c:order val="1"/>
          <c:tx>
            <c:strRef>
              <c:f>Aperçu!$R$72</c:f>
              <c:strCache>
                <c:ptCount val="1"/>
                <c:pt idx="0">
                  <c:v>Votre collectivité</c:v>
                </c:pt>
              </c:strCache>
            </c:strRef>
          </c:tx>
          <c:spPr>
            <a:ln w="28575" cap="rnd">
              <a:solidFill>
                <a:schemeClr val="accent1"/>
              </a:solidFill>
              <a:round/>
            </a:ln>
            <a:effectLst/>
          </c:spPr>
          <c:marker>
            <c:symbol val="none"/>
          </c:marker>
          <c:cat>
            <c:strRef>
              <c:f>Aperçu!$R$73:$R$75</c:f>
              <c:strCache>
                <c:ptCount val="3"/>
                <c:pt idx="0">
                  <c:v>Exposition</c:v>
                </c:pt>
                <c:pt idx="1">
                  <c:v>Préparation - Réduire les risques</c:v>
                </c:pt>
                <c:pt idx="2">
                  <c:v>Préparation - Analyse les risques</c:v>
                </c:pt>
              </c:strCache>
            </c:strRef>
          </c:cat>
          <c:val>
            <c:numRef>
              <c:f>Aperçu!$S$73:$S$75</c:f>
              <c:numCache>
                <c:formatCode>0.0</c:formatCode>
                <c:ptCount val="3"/>
                <c:pt idx="0">
                  <c:v>0</c:v>
                </c:pt>
                <c:pt idx="1">
                  <c:v>0</c:v>
                </c:pt>
                <c:pt idx="2">
                  <c:v>0</c:v>
                </c:pt>
              </c:numCache>
            </c:numRef>
          </c:val>
          <c:extLst>
            <c:ext xmlns:c16="http://schemas.microsoft.com/office/drawing/2014/chart" uri="{C3380CC4-5D6E-409C-BE32-E72D297353CC}">
              <c16:uniqueId val="{00000001-0952-4CB9-8FBA-EF75C0E2E0C7}"/>
            </c:ext>
          </c:extLst>
        </c:ser>
        <c:dLbls>
          <c:showLegendKey val="0"/>
          <c:showVal val="0"/>
          <c:showCatName val="0"/>
          <c:showSerName val="0"/>
          <c:showPercent val="0"/>
          <c:showBubbleSize val="0"/>
        </c:dLbls>
        <c:axId val="2107081711"/>
        <c:axId val="1791017503"/>
      </c:radarChart>
      <c:catAx>
        <c:axId val="2107081711"/>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1017503"/>
        <c:crosses val="autoZero"/>
        <c:auto val="1"/>
        <c:lblAlgn val="ctr"/>
        <c:lblOffset val="100"/>
        <c:noMultiLvlLbl val="0"/>
      </c:catAx>
      <c:valAx>
        <c:axId val="1791017503"/>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07081711"/>
        <c:crosses val="autoZero"/>
        <c:crossBetween val="between"/>
      </c:valAx>
      <c:spPr>
        <a:noFill/>
        <a:ln>
          <a:noFill/>
        </a:ln>
        <a:effectLst/>
      </c:spPr>
    </c:plotArea>
    <c:legend>
      <c:legendPos val="b"/>
      <c:layout>
        <c:manualLayout>
          <c:xMode val="edge"/>
          <c:yMode val="edge"/>
          <c:x val="9.5339753697434179E-2"/>
          <c:y val="0.85282558978373335"/>
          <c:w val="0.81656686734940453"/>
          <c:h val="0.131579868305935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8704915923509"/>
          <c:y val="0.13668922963576924"/>
          <c:w val="0.47680848535908321"/>
          <c:h val="0.68255931680303106"/>
        </c:manualLayout>
      </c:layout>
      <c:radarChart>
        <c:radarStyle val="marker"/>
        <c:varyColors val="0"/>
        <c:ser>
          <c:idx val="1"/>
          <c:order val="0"/>
          <c:tx>
            <c:strRef>
              <c:f>Aperçu!$R$31</c:f>
              <c:strCache>
                <c:ptCount val="1"/>
                <c:pt idx="0">
                  <c:v>Collectivité à faible risque</c:v>
                </c:pt>
              </c:strCache>
            </c:strRef>
          </c:tx>
          <c:spPr>
            <a:ln w="28575" cap="rnd">
              <a:solidFill>
                <a:schemeClr val="accent6"/>
              </a:solidFill>
              <a:prstDash val="sysDot"/>
              <a:round/>
            </a:ln>
            <a:effectLst/>
          </c:spPr>
          <c:marker>
            <c:symbol val="none"/>
          </c:marker>
          <c:cat>
            <c:strRef>
              <c:f>Aperçu!$R$91:$R$93</c:f>
              <c:strCache>
                <c:ptCount val="3"/>
                <c:pt idx="0">
                  <c:v>Exposition</c:v>
                </c:pt>
                <c:pt idx="1">
                  <c:v>Préparation - Réduire les risques</c:v>
                </c:pt>
                <c:pt idx="2">
                  <c:v>Préparation - Analyse les risques</c:v>
                </c:pt>
              </c:strCache>
            </c:strRef>
          </c:cat>
          <c:val>
            <c:numRef>
              <c:f>Aperçu!$S$32:$S$34</c:f>
              <c:numCache>
                <c:formatCode>General</c:formatCode>
                <c:ptCount val="3"/>
                <c:pt idx="0">
                  <c:v>1</c:v>
                </c:pt>
                <c:pt idx="1">
                  <c:v>3</c:v>
                </c:pt>
                <c:pt idx="2">
                  <c:v>3</c:v>
                </c:pt>
              </c:numCache>
            </c:numRef>
          </c:val>
          <c:extLst>
            <c:ext xmlns:c16="http://schemas.microsoft.com/office/drawing/2014/chart" uri="{C3380CC4-5D6E-409C-BE32-E72D297353CC}">
              <c16:uniqueId val="{00000000-10E8-474B-8699-7B46726584D8}"/>
            </c:ext>
          </c:extLst>
        </c:ser>
        <c:ser>
          <c:idx val="0"/>
          <c:order val="1"/>
          <c:tx>
            <c:strRef>
              <c:f>Aperçu!$R$90</c:f>
              <c:strCache>
                <c:ptCount val="1"/>
                <c:pt idx="0">
                  <c:v>Votre collectivité</c:v>
                </c:pt>
              </c:strCache>
            </c:strRef>
          </c:tx>
          <c:spPr>
            <a:ln w="28575" cap="rnd">
              <a:solidFill>
                <a:schemeClr val="accent1"/>
              </a:solidFill>
              <a:round/>
            </a:ln>
            <a:effectLst/>
          </c:spPr>
          <c:marker>
            <c:symbol val="none"/>
          </c:marker>
          <c:cat>
            <c:strRef>
              <c:f>Aperçu!$R$91:$R$93</c:f>
              <c:strCache>
                <c:ptCount val="3"/>
                <c:pt idx="0">
                  <c:v>Exposition</c:v>
                </c:pt>
                <c:pt idx="1">
                  <c:v>Préparation - Réduire les risques</c:v>
                </c:pt>
                <c:pt idx="2">
                  <c:v>Préparation - Analyse les risques</c:v>
                </c:pt>
              </c:strCache>
            </c:strRef>
          </c:cat>
          <c:val>
            <c:numRef>
              <c:f>Aperçu!$S$91:$S$93</c:f>
              <c:numCache>
                <c:formatCode>0.0</c:formatCode>
                <c:ptCount val="3"/>
                <c:pt idx="0">
                  <c:v>0</c:v>
                </c:pt>
                <c:pt idx="1">
                  <c:v>0</c:v>
                </c:pt>
                <c:pt idx="2">
                  <c:v>0</c:v>
                </c:pt>
              </c:numCache>
            </c:numRef>
          </c:val>
          <c:extLst>
            <c:ext xmlns:c16="http://schemas.microsoft.com/office/drawing/2014/chart" uri="{C3380CC4-5D6E-409C-BE32-E72D297353CC}">
              <c16:uniqueId val="{00000001-10E8-474B-8699-7B46726584D8}"/>
            </c:ext>
          </c:extLst>
        </c:ser>
        <c:dLbls>
          <c:showLegendKey val="0"/>
          <c:showVal val="0"/>
          <c:showCatName val="0"/>
          <c:showSerName val="0"/>
          <c:showPercent val="0"/>
          <c:showBubbleSize val="0"/>
        </c:dLbls>
        <c:axId val="2107081711"/>
        <c:axId val="1791017503"/>
      </c:radarChart>
      <c:catAx>
        <c:axId val="2107081711"/>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1017503"/>
        <c:crosses val="autoZero"/>
        <c:auto val="1"/>
        <c:lblAlgn val="ctr"/>
        <c:lblOffset val="100"/>
        <c:noMultiLvlLbl val="0"/>
      </c:catAx>
      <c:valAx>
        <c:axId val="1791017503"/>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07081711"/>
        <c:crosses val="autoZero"/>
        <c:crossBetween val="between"/>
      </c:valAx>
      <c:spPr>
        <a:noFill/>
        <a:ln>
          <a:noFill/>
        </a:ln>
        <a:effectLst/>
      </c:spPr>
    </c:plotArea>
    <c:legend>
      <c:legendPos val="b"/>
      <c:layout>
        <c:manualLayout>
          <c:xMode val="edge"/>
          <c:yMode val="edge"/>
          <c:x val="9.5339753697434179E-2"/>
          <c:y val="0.85282558978373335"/>
          <c:w val="0.81656686734940453"/>
          <c:h val="0.131579868305935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52597418233482"/>
          <c:y val="0.11396027652957345"/>
          <c:w val="0.42574868959964074"/>
          <c:h val="0.77001016611658546"/>
        </c:manualLayout>
      </c:layout>
      <c:radarChart>
        <c:radarStyle val="marker"/>
        <c:varyColors val="0"/>
        <c:ser>
          <c:idx val="0"/>
          <c:order val="0"/>
          <c:spPr>
            <a:ln w="28575" cap="rnd">
              <a:solidFill>
                <a:schemeClr val="accent1"/>
              </a:solidFill>
              <a:round/>
            </a:ln>
            <a:effectLst/>
          </c:spPr>
          <c:marker>
            <c:symbol val="none"/>
          </c:marker>
          <c:cat>
            <c:strRef>
              <c:f>'Diagrammes radars'!$W$52:$W$57</c:f>
              <c:strCache>
                <c:ptCount val="6"/>
                <c:pt idx="0">
                  <c:v>Cartes des risques d'inondation liés aux pluies intenses</c:v>
                </c:pt>
                <c:pt idx="1">
                  <c:v>Cartes des risques d'inondation par refoulement des égouts</c:v>
                </c:pt>
                <c:pt idx="2">
                  <c:v>Gestion par bassins versants</c:v>
                </c:pt>
                <c:pt idx="3">
                  <c:v>Cartes des risques d'inondation fluviale</c:v>
                </c:pt>
                <c:pt idx="4">
                  <c:v>Gestion stratégique du zone côtière</c:v>
                </c:pt>
                <c:pt idx="5">
                  <c:v>Cartes des risques d'inondation côtières</c:v>
                </c:pt>
              </c:strCache>
            </c:strRef>
          </c:cat>
          <c:val>
            <c:numRef>
              <c:f>'Diagrammes radars'!$X$52:$X$57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1904-4E6E-A932-8BA824176D00}"/>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52597418233482"/>
          <c:y val="0.11396027652957345"/>
          <c:w val="0.42574868959964074"/>
          <c:h val="0.77001016611658546"/>
        </c:manualLayout>
      </c:layout>
      <c:radarChart>
        <c:radarStyle val="marker"/>
        <c:varyColors val="0"/>
        <c:ser>
          <c:idx val="0"/>
          <c:order val="0"/>
          <c:spPr>
            <a:ln w="28575" cap="rnd">
              <a:solidFill>
                <a:schemeClr val="accent1"/>
              </a:solidFill>
              <a:round/>
            </a:ln>
            <a:effectLst/>
          </c:spPr>
          <c:marker>
            <c:symbol val="none"/>
          </c:marker>
          <c:cat>
            <c:strRef>
              <c:f>'Diagrammes radars'!$W$93:$W$102</c:f>
              <c:strCache>
                <c:ptCount val="10"/>
                <c:pt idx="0">
                  <c:v>Plan d'adaptation au climat</c:v>
                </c:pt>
                <c:pt idx="1">
                  <c:v>Planification de la gestion des actifs</c:v>
                </c:pt>
                <c:pt idx="2">
                  <c:v>Gestion des actifs naturels</c:v>
                </c:pt>
                <c:pt idx="3">
                  <c:v>Résilience des habitations aux inondations</c:v>
                </c:pt>
                <c:pt idx="4">
                  <c:v>Résilience aux inondations des biens immobiliers commerciaux</c:v>
                </c:pt>
                <c:pt idx="5">
                  <c:v>Gestion de la réponse aux urgences </c:v>
                </c:pt>
                <c:pt idx="6">
                  <c:v>Systèmes de prévision et d'alerte aux inondations</c:v>
                </c:pt>
                <c:pt idx="7">
                  <c:v>Agent d'adaptation aux changements climatiques</c:v>
                </c:pt>
                <c:pt idx="8">
                  <c:v>Capacité municipal - Mandat</c:v>
                </c:pt>
                <c:pt idx="9">
                  <c:v>Activités opérationnelles non urgentes qui soutiennent la préparation aux inondations</c:v>
                </c:pt>
              </c:strCache>
            </c:strRef>
          </c:cat>
          <c:val>
            <c:numRef>
              <c:f>'Diagrammes radars'!$X$93:$X$102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904-4E6E-A932-8BA824176D00}"/>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52597418233482"/>
          <c:y val="0.11396027652957345"/>
          <c:w val="0.42574868959964074"/>
          <c:h val="0.77001016611658546"/>
        </c:manualLayout>
      </c:layout>
      <c:radarChart>
        <c:radarStyle val="marker"/>
        <c:varyColors val="0"/>
        <c:ser>
          <c:idx val="0"/>
          <c:order val="0"/>
          <c:spPr>
            <a:ln w="28575" cap="rnd">
              <a:solidFill>
                <a:schemeClr val="accent1"/>
              </a:solidFill>
              <a:round/>
            </a:ln>
            <a:effectLst/>
          </c:spPr>
          <c:marker>
            <c:symbol val="none"/>
          </c:marker>
          <c:cat>
            <c:strRef>
              <c:f>'Calculs et formules'!$L$61:$L$68</c:f>
              <c:strCache>
                <c:ptCount val="8"/>
                <c:pt idx="0">
                  <c:v>Infrastructures essentielles - Alimentation électrique</c:v>
                </c:pt>
                <c:pt idx="1">
                  <c:v>Infrastructures essentielles - Télécommunications</c:v>
                </c:pt>
                <c:pt idx="2">
                  <c:v>Infrastructures essentielles - Transport</c:v>
                </c:pt>
                <c:pt idx="3">
                  <c:v>Infrastructures essentielles - Eau potable</c:v>
                </c:pt>
                <c:pt idx="4">
                  <c:v>Infrastructures essentielles - Eaux usées</c:v>
                </c:pt>
                <c:pt idx="5">
                  <c:v>Infrastructures essentielles - Alimentation</c:v>
                </c:pt>
                <c:pt idx="6">
                  <c:v>Infrastructures essentielles - Services de santé</c:v>
                </c:pt>
                <c:pt idx="7">
                  <c:v>Infrastructures essentielles - Services de gestion des urgences</c:v>
                </c:pt>
              </c:strCache>
            </c:strRef>
          </c:cat>
          <c:val>
            <c:numRef>
              <c:f>'Calculs et formules'!$P$61:$P$68</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5F4B-443C-9F02-5E4826F212F0}"/>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52597418233482"/>
          <c:y val="0.11396027652957345"/>
          <c:w val="0.42574868959964074"/>
          <c:h val="0.77001016611658546"/>
        </c:manualLayout>
      </c:layout>
      <c:radarChart>
        <c:radarStyle val="marker"/>
        <c:varyColors val="0"/>
        <c:ser>
          <c:idx val="0"/>
          <c:order val="0"/>
          <c:spPr>
            <a:ln w="28575" cap="rnd">
              <a:solidFill>
                <a:schemeClr val="accent1"/>
              </a:solidFill>
              <a:round/>
            </a:ln>
            <a:effectLst/>
          </c:spPr>
          <c:marker>
            <c:symbol val="none"/>
          </c:marker>
          <c:cat>
            <c:strRef>
              <c:f>'Calculs et formules'!$L$84:$L$88</c:f>
              <c:strCache>
                <c:ptCount val="5"/>
                <c:pt idx="0">
                  <c:v>Système de gestion des eaux pluviales</c:v>
                </c:pt>
                <c:pt idx="1">
                  <c:v>Système d'égouts sanitaires</c:v>
                </c:pt>
                <c:pt idx="2">
                  <c:v>Protection contre les inondations de sous-sols</c:v>
                </c:pt>
                <c:pt idx="3">
                  <c:v>Clapets anti-retour - Nouvelles constructions</c:v>
                </c:pt>
                <c:pt idx="4">
                  <c:v>Clapets anti-retour - Maisons existantes</c:v>
                </c:pt>
              </c:strCache>
            </c:strRef>
          </c:cat>
          <c:val>
            <c:numRef>
              <c:f>'Calculs et formules'!$P$84:$P$88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2204-4129-A08C-B62CE48E12B1}"/>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597149074980625"/>
          <c:y val="0.22247493165396467"/>
          <c:w val="0.4651963768115942"/>
          <c:h val="0.71330111111111116"/>
        </c:manualLayout>
      </c:layout>
      <c:radarChart>
        <c:radarStyle val="marker"/>
        <c:varyColors val="0"/>
        <c:ser>
          <c:idx val="0"/>
          <c:order val="0"/>
          <c:spPr>
            <a:ln w="28575" cap="rnd">
              <a:solidFill>
                <a:schemeClr val="accent1"/>
              </a:solidFill>
              <a:round/>
            </a:ln>
            <a:effectLst/>
          </c:spPr>
          <c:marker>
            <c:symbol val="none"/>
          </c:marker>
          <c:cat>
            <c:strRef>
              <c:f>'Calculs et formules'!$L$89:$L$91</c:f>
              <c:strCache>
                <c:ptCount val="3"/>
                <c:pt idx="0">
                  <c:v>Réglementation des plaines inondables fluviales</c:v>
                </c:pt>
                <c:pt idx="1">
                  <c:v>Gestion des inondations fluviales</c:v>
                </c:pt>
                <c:pt idx="2">
                  <c:v>Zones à haut risque dans les plaines inondables fluviales</c:v>
                </c:pt>
              </c:strCache>
            </c:strRef>
          </c:cat>
          <c:val>
            <c:numRef>
              <c:f>'Calculs et formules'!$P$89:$P$91</c:f>
              <c:numCache>
                <c:formatCode>General</c:formatCode>
                <c:ptCount val="3"/>
                <c:pt idx="0">
                  <c:v>0</c:v>
                </c:pt>
                <c:pt idx="1">
                  <c:v>0</c:v>
                </c:pt>
                <c:pt idx="2">
                  <c:v>0</c:v>
                </c:pt>
              </c:numCache>
            </c:numRef>
          </c:val>
          <c:extLst>
            <c:ext xmlns:c16="http://schemas.microsoft.com/office/drawing/2014/chart" uri="{C3380CC4-5D6E-409C-BE32-E72D297353CC}">
              <c16:uniqueId val="{00000000-F186-4B23-8C1A-CA942F595463}"/>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defRPr>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305531400966182"/>
          <c:y val="0.22325592592592597"/>
          <c:w val="0.45933381642512078"/>
          <c:h val="0.70431185185185186"/>
        </c:manualLayout>
      </c:layout>
      <c:radarChart>
        <c:radarStyle val="marker"/>
        <c:varyColors val="0"/>
        <c:ser>
          <c:idx val="0"/>
          <c:order val="0"/>
          <c:spPr>
            <a:ln w="28575" cap="rnd">
              <a:solidFill>
                <a:schemeClr val="accent1"/>
              </a:solidFill>
              <a:round/>
            </a:ln>
            <a:effectLst/>
          </c:spPr>
          <c:marker>
            <c:symbol val="none"/>
          </c:marker>
          <c:cat>
            <c:strRef>
              <c:f>'Calculs et formules'!$L$92:$L$94</c:f>
              <c:strCache>
                <c:ptCount val="3"/>
                <c:pt idx="0">
                  <c:v>Réglementation des plaines inondables côtières</c:v>
                </c:pt>
                <c:pt idx="1">
                  <c:v>Gestion des inondations côtières</c:v>
                </c:pt>
                <c:pt idx="2">
                  <c:v>Zones à haut risque dans les plaines inondables côtières</c:v>
                </c:pt>
              </c:strCache>
            </c:strRef>
          </c:cat>
          <c:val>
            <c:numRef>
              <c:f>'Calculs et formules'!$P$92:$P$94</c:f>
              <c:numCache>
                <c:formatCode>General</c:formatCode>
                <c:ptCount val="3"/>
                <c:pt idx="0">
                  <c:v>0</c:v>
                </c:pt>
                <c:pt idx="1">
                  <c:v>0</c:v>
                </c:pt>
                <c:pt idx="2">
                  <c:v>0</c:v>
                </c:pt>
              </c:numCache>
            </c:numRef>
          </c:val>
          <c:extLst>
            <c:ext xmlns:c16="http://schemas.microsoft.com/office/drawing/2014/chart" uri="{C3380CC4-5D6E-409C-BE32-E72D297353CC}">
              <c16:uniqueId val="{00000000-7838-4AC5-966D-CB933FE7D828}"/>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347439798233235"/>
          <c:y val="0.1169293524983646"/>
          <c:w val="0.23806826944324413"/>
          <c:h val="0.78622070353029994"/>
        </c:manualLayout>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'Calculs et formules'!$L$21:$L$28</c:f>
              <c:strCache>
                <c:ptCount val="8"/>
                <c:pt idx="0">
                  <c:v>Historique des bâtiments et infrastructures inondés</c:v>
                </c:pt>
                <c:pt idx="1">
                  <c:v>Période d’aménagement</c:v>
                </c:pt>
                <c:pt idx="2">
                  <c:v>Populations vulnérables</c:v>
                </c:pt>
                <c:pt idx="3">
                  <c:v>Accumulation d'eau de surface</c:v>
                </c:pt>
                <c:pt idx="4">
                  <c:v>Surfaces imperméables</c:v>
                </c:pt>
                <c:pt idx="5">
                  <c:v>Inondations de sous-sols</c:v>
                </c:pt>
                <c:pt idx="6">
                  <c:v>Type de conception des égouts</c:v>
                </c:pt>
                <c:pt idx="7">
                  <c:v>Bâtiments à risque d'inondation lors de pluies intenses / refoulement des égouts</c:v>
                </c:pt>
              </c:strCache>
            </c:strRef>
          </c:cat>
          <c:val>
            <c:numRef>
              <c:f>'Calculs et formules'!$P$21:$P$28</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27A4-4033-8BEF-A0DACE5C6FD9}"/>
            </c:ext>
          </c:extLst>
        </c:ser>
        <c:dLbls>
          <c:showLegendKey val="0"/>
          <c:showVal val="0"/>
          <c:showCatName val="0"/>
          <c:showSerName val="0"/>
          <c:showPercent val="0"/>
          <c:showBubbleSize val="0"/>
        </c:dLbls>
        <c:axId val="437967007"/>
        <c:axId val="406597343"/>
      </c:radarChart>
      <c:catAx>
        <c:axId val="437967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406597343"/>
        <c:crosses val="autoZero"/>
        <c:auto val="1"/>
        <c:lblAlgn val="ctr"/>
        <c:lblOffset val="100"/>
        <c:noMultiLvlLbl val="0"/>
      </c:catAx>
      <c:valAx>
        <c:axId val="406597343"/>
        <c:scaling>
          <c:orientation val="minMax"/>
          <c:max val="3"/>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437967007"/>
        <c:crosses val="autoZero"/>
        <c:crossBetween val="between"/>
        <c:majorUnit val="0.5"/>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0.svg"/><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18" Type="http://schemas.openxmlformats.org/officeDocument/2006/relationships/chart" Target="../charts/chart2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17" Type="http://schemas.openxmlformats.org/officeDocument/2006/relationships/chart" Target="../charts/chart26.xml"/><Relationship Id="rId2" Type="http://schemas.openxmlformats.org/officeDocument/2006/relationships/chart" Target="../charts/chart11.xml"/><Relationship Id="rId16" Type="http://schemas.openxmlformats.org/officeDocument/2006/relationships/chart" Target="../charts/chart25.xml"/><Relationship Id="rId20" Type="http://schemas.openxmlformats.org/officeDocument/2006/relationships/chart" Target="../charts/chart29.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4.xml"/><Relationship Id="rId10" Type="http://schemas.openxmlformats.org/officeDocument/2006/relationships/chart" Target="../charts/chart19.xml"/><Relationship Id="rId19" Type="http://schemas.openxmlformats.org/officeDocument/2006/relationships/chart" Target="../charts/chart28.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s>
</file>

<file path=xl/drawings/_rels/drawing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3.sv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2</xdr:col>
      <xdr:colOff>198120</xdr:colOff>
      <xdr:row>185</xdr:row>
      <xdr:rowOff>15240</xdr:rowOff>
    </xdr:from>
    <xdr:to>
      <xdr:col>2</xdr:col>
      <xdr:colOff>586740</xdr:colOff>
      <xdr:row>186</xdr:row>
      <xdr:rowOff>160020</xdr:rowOff>
    </xdr:to>
    <xdr:pic>
      <xdr:nvPicPr>
        <xdr:cNvPr id="2" name="Graphic 1" descr="Clipboard with solid fill">
          <a:extLst>
            <a:ext uri="{FF2B5EF4-FFF2-40B4-BE49-F238E27FC236}">
              <a16:creationId xmlns:a16="http://schemas.microsoft.com/office/drawing/2014/main" id="{D0D00A1A-045A-49B7-9E12-3696C1DF757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584960" y="42801540"/>
          <a:ext cx="388620" cy="388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27132</xdr:colOff>
      <xdr:row>32</xdr:row>
      <xdr:rowOff>162500</xdr:rowOff>
    </xdr:from>
    <xdr:to>
      <xdr:col>13</xdr:col>
      <xdr:colOff>639041</xdr:colOff>
      <xdr:row>48</xdr:row>
      <xdr:rowOff>26167</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29442</xdr:colOff>
      <xdr:row>55</xdr:row>
      <xdr:rowOff>12381</xdr:rowOff>
    </xdr:from>
    <xdr:to>
      <xdr:col>13</xdr:col>
      <xdr:colOff>640842</xdr:colOff>
      <xdr:row>70</xdr:row>
      <xdr:rowOff>62315</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11546</xdr:colOff>
      <xdr:row>73</xdr:row>
      <xdr:rowOff>10105</xdr:rowOff>
    </xdr:from>
    <xdr:to>
      <xdr:col>13</xdr:col>
      <xdr:colOff>622946</xdr:colOff>
      <xdr:row>88</xdr:row>
      <xdr:rowOff>138520</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95</xdr:row>
      <xdr:rowOff>98424</xdr:rowOff>
    </xdr:from>
    <xdr:to>
      <xdr:col>13</xdr:col>
      <xdr:colOff>649500</xdr:colOff>
      <xdr:row>110</xdr:row>
      <xdr:rowOff>156824</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30595</xdr:colOff>
      <xdr:row>114</xdr:row>
      <xdr:rowOff>37811</xdr:rowOff>
    </xdr:from>
    <xdr:to>
      <xdr:col>13</xdr:col>
      <xdr:colOff>641995</xdr:colOff>
      <xdr:row>129</xdr:row>
      <xdr:rowOff>147011</xdr:rowOff>
    </xdr:to>
    <xdr:graphicFrame macro="">
      <xdr:nvGraphicFramePr>
        <xdr:cNvPr id="7" name="Chart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63289</xdr:colOff>
      <xdr:row>133</xdr:row>
      <xdr:rowOff>8680</xdr:rowOff>
    </xdr:from>
    <xdr:to>
      <xdr:col>14</xdr:col>
      <xdr:colOff>5822</xdr:colOff>
      <xdr:row>148</xdr:row>
      <xdr:rowOff>109413</xdr:rowOff>
    </xdr:to>
    <xdr:graphicFrame macro="">
      <xdr:nvGraphicFramePr>
        <xdr:cNvPr id="8" name="Chart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27918</xdr:colOff>
      <xdr:row>152</xdr:row>
      <xdr:rowOff>2290</xdr:rowOff>
    </xdr:from>
    <xdr:to>
      <xdr:col>7</xdr:col>
      <xdr:colOff>383318</xdr:colOff>
      <xdr:row>167</xdr:row>
      <xdr:rowOff>37407</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546099</xdr:colOff>
      <xdr:row>152</xdr:row>
      <xdr:rowOff>2290</xdr:rowOff>
    </xdr:from>
    <xdr:to>
      <xdr:col>13</xdr:col>
      <xdr:colOff>622099</xdr:colOff>
      <xdr:row>167</xdr:row>
      <xdr:rowOff>37407</xdr:rowOff>
    </xdr:to>
    <xdr:graphicFrame macro="">
      <xdr:nvGraphicFramePr>
        <xdr:cNvPr id="10" name="Chart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39830</xdr:colOff>
      <xdr:row>15</xdr:row>
      <xdr:rowOff>14277</xdr:rowOff>
    </xdr:from>
    <xdr:to>
      <xdr:col>13</xdr:col>
      <xdr:colOff>651230</xdr:colOff>
      <xdr:row>30</xdr:row>
      <xdr:rowOff>47277</xdr:rowOff>
    </xdr:to>
    <xdr:graphicFrame macro="">
      <xdr:nvGraphicFramePr>
        <xdr:cNvPr id="12" name="Chart 11">
          <a:extLst>
            <a:ext uri="{FF2B5EF4-FFF2-40B4-BE49-F238E27FC236}">
              <a16:creationId xmlns:a16="http://schemas.microsoft.com/office/drawing/2014/main" id="{00000000-0008-0000-05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338666</xdr:colOff>
      <xdr:row>167</xdr:row>
      <xdr:rowOff>101603</xdr:rowOff>
    </xdr:from>
    <xdr:to>
      <xdr:col>11</xdr:col>
      <xdr:colOff>304800</xdr:colOff>
      <xdr:row>168</xdr:row>
      <xdr:rowOff>158750</xdr:rowOff>
    </xdr:to>
    <xdr:sp macro="" textlink="">
      <xdr:nvSpPr>
        <xdr:cNvPr id="15" name="TextBox 1">
          <a:extLst>
            <a:ext uri="{FF2B5EF4-FFF2-40B4-BE49-F238E27FC236}">
              <a16:creationId xmlns:a16="http://schemas.microsoft.com/office/drawing/2014/main" id="{00000000-0008-0000-0500-00000F000000}"/>
            </a:ext>
          </a:extLst>
        </xdr:cNvPr>
        <xdr:cNvSpPr txBox="1"/>
      </xdr:nvSpPr>
      <xdr:spPr>
        <a:xfrm>
          <a:off x="1957916" y="31872770"/>
          <a:ext cx="5130801" cy="22648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CA" sz="900">
              <a:solidFill>
                <a:schemeClr val="tx1">
                  <a:lumMod val="65000"/>
                  <a:lumOff val="35000"/>
                </a:schemeClr>
              </a:solidFill>
              <a:latin typeface="Arial" panose="020B0604020202020204" pitchFamily="34" charset="0"/>
              <a:cs typeface="Arial" panose="020B0604020202020204" pitchFamily="34" charset="0"/>
            </a:rPr>
            <a:t>Un score élevé (vers l'exterieur de la toile) = Mieux </a:t>
          </a:r>
          <a:r>
            <a:rPr lang="en-CA" sz="900" b="1">
              <a:solidFill>
                <a:schemeClr val="accent6"/>
              </a:solidFill>
              <a:latin typeface="Arial" panose="020B0604020202020204" pitchFamily="34" charset="0"/>
              <a:cs typeface="Arial" panose="020B0604020202020204" pitchFamily="34" charset="0"/>
            </a:rPr>
            <a:t>préparé</a:t>
          </a:r>
          <a:r>
            <a:rPr lang="en-CA" sz="900">
              <a:solidFill>
                <a:schemeClr val="tx1">
                  <a:lumMod val="65000"/>
                  <a:lumOff val="35000"/>
                </a:schemeClr>
              </a:solidFill>
              <a:latin typeface="Arial" panose="020B0604020202020204" pitchFamily="34" charset="0"/>
              <a:cs typeface="Arial" panose="020B0604020202020204" pitchFamily="34" charset="0"/>
            </a:rPr>
            <a:t> aux risques d'inondations</a:t>
          </a:r>
        </a:p>
      </xdr:txBody>
    </xdr:sp>
    <xdr:clientData/>
  </xdr:twoCellAnchor>
  <xdr:twoCellAnchor>
    <xdr:from>
      <xdr:col>11</xdr:col>
      <xdr:colOff>190500</xdr:colOff>
      <xdr:row>44</xdr:row>
      <xdr:rowOff>165100</xdr:rowOff>
    </xdr:from>
    <xdr:to>
      <xdr:col>13</xdr:col>
      <xdr:colOff>621723</xdr:colOff>
      <xdr:row>48</xdr:row>
      <xdr:rowOff>94583</xdr:rowOff>
    </xdr:to>
    <xdr:sp macro="" textlink="">
      <xdr:nvSpPr>
        <xdr:cNvPr id="16" name="TextBox 1">
          <a:extLst>
            <a:ext uri="{FF2B5EF4-FFF2-40B4-BE49-F238E27FC236}">
              <a16:creationId xmlns:a16="http://schemas.microsoft.com/office/drawing/2014/main" id="{1D390DA8-A6DE-6AB6-C4BE-B2049DD458DA}"/>
            </a:ext>
          </a:extLst>
        </xdr:cNvPr>
        <xdr:cNvSpPr txBox="1"/>
      </xdr:nvSpPr>
      <xdr:spPr>
        <a:xfrm>
          <a:off x="6946900" y="9283700"/>
          <a:ext cx="1777423" cy="6406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CA" sz="900">
              <a:solidFill>
                <a:schemeClr val="tx1">
                  <a:lumMod val="65000"/>
                  <a:lumOff val="35000"/>
                </a:schemeClr>
              </a:solidFill>
              <a:latin typeface="Arial" panose="020B0604020202020204" pitchFamily="34" charset="0"/>
              <a:cs typeface="Arial" panose="020B0604020202020204" pitchFamily="34" charset="0"/>
            </a:rPr>
            <a:t>Un</a:t>
          </a:r>
          <a:r>
            <a:rPr lang="en-CA" sz="900" baseline="0">
              <a:solidFill>
                <a:schemeClr val="tx1">
                  <a:lumMod val="65000"/>
                  <a:lumOff val="35000"/>
                </a:schemeClr>
              </a:solidFill>
              <a:latin typeface="Arial" panose="020B0604020202020204" pitchFamily="34" charset="0"/>
              <a:cs typeface="Arial" panose="020B0604020202020204" pitchFamily="34" charset="0"/>
            </a:rPr>
            <a:t> s</a:t>
          </a:r>
          <a:r>
            <a:rPr lang="en-CA" sz="900">
              <a:solidFill>
                <a:schemeClr val="tx1">
                  <a:lumMod val="65000"/>
                  <a:lumOff val="35000"/>
                </a:schemeClr>
              </a:solidFill>
              <a:latin typeface="Arial" panose="020B0604020202020204" pitchFamily="34" charset="0"/>
              <a:cs typeface="Arial" panose="020B0604020202020204" pitchFamily="34" charset="0"/>
            </a:rPr>
            <a:t>core élevé </a:t>
          </a:r>
        </a:p>
        <a:p>
          <a:pPr algn="r"/>
          <a:r>
            <a:rPr lang="en-CA" sz="900">
              <a:solidFill>
                <a:schemeClr val="tx1">
                  <a:lumMod val="65000"/>
                  <a:lumOff val="35000"/>
                </a:schemeClr>
              </a:solidFill>
              <a:latin typeface="Arial" panose="020B0604020202020204" pitchFamily="34" charset="0"/>
              <a:cs typeface="Arial" panose="020B0604020202020204" pitchFamily="34" charset="0"/>
            </a:rPr>
            <a:t>(vers l'exterieur de la toile)</a:t>
          </a:r>
        </a:p>
        <a:p>
          <a:pPr algn="r"/>
          <a:r>
            <a:rPr lang="en-CA" sz="900">
              <a:solidFill>
                <a:schemeClr val="tx1">
                  <a:lumMod val="65000"/>
                  <a:lumOff val="35000"/>
                </a:schemeClr>
              </a:solidFill>
              <a:latin typeface="Arial" panose="020B0604020202020204" pitchFamily="34" charset="0"/>
              <a:cs typeface="Arial" panose="020B0604020202020204" pitchFamily="34" charset="0"/>
            </a:rPr>
            <a:t>= Plus </a:t>
          </a:r>
          <a:r>
            <a:rPr lang="en-CA" sz="900" b="1">
              <a:solidFill>
                <a:srgbClr val="C00000"/>
              </a:solidFill>
              <a:latin typeface="Arial" panose="020B0604020202020204" pitchFamily="34" charset="0"/>
              <a:cs typeface="Arial" panose="020B0604020202020204" pitchFamily="34" charset="0"/>
            </a:rPr>
            <a:t>exposé</a:t>
          </a:r>
          <a:r>
            <a:rPr lang="en-CA" sz="900">
              <a:solidFill>
                <a:schemeClr val="tx1">
                  <a:lumMod val="65000"/>
                  <a:lumOff val="35000"/>
                </a:schemeClr>
              </a:solidFill>
              <a:latin typeface="Arial" panose="020B0604020202020204" pitchFamily="34" charset="0"/>
              <a:cs typeface="Arial" panose="020B0604020202020204" pitchFamily="34" charset="0"/>
            </a:rPr>
            <a:t> aux inondations</a:t>
          </a:r>
        </a:p>
      </xdr:txBody>
    </xdr:sp>
    <xdr:clientData/>
  </xdr:twoCellAnchor>
  <xdr:twoCellAnchor>
    <xdr:from>
      <xdr:col>11</xdr:col>
      <xdr:colOff>190499</xdr:colOff>
      <xdr:row>66</xdr:row>
      <xdr:rowOff>105834</xdr:rowOff>
    </xdr:from>
    <xdr:to>
      <xdr:col>13</xdr:col>
      <xdr:colOff>621722</xdr:colOff>
      <xdr:row>70</xdr:row>
      <xdr:rowOff>35317</xdr:rowOff>
    </xdr:to>
    <xdr:sp macro="" textlink="">
      <xdr:nvSpPr>
        <xdr:cNvPr id="17" name="TextBox 1">
          <a:extLst>
            <a:ext uri="{FF2B5EF4-FFF2-40B4-BE49-F238E27FC236}">
              <a16:creationId xmlns:a16="http://schemas.microsoft.com/office/drawing/2014/main" id="{94B00EC9-D229-43A9-BC72-02D4169234C5}"/>
            </a:ext>
          </a:extLst>
        </xdr:cNvPr>
        <xdr:cNvSpPr txBox="1"/>
      </xdr:nvSpPr>
      <xdr:spPr>
        <a:xfrm>
          <a:off x="6974416" y="13218584"/>
          <a:ext cx="1785889" cy="6068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CA" sz="900">
              <a:solidFill>
                <a:schemeClr val="tx1">
                  <a:lumMod val="65000"/>
                  <a:lumOff val="35000"/>
                </a:schemeClr>
              </a:solidFill>
              <a:latin typeface="Arial" panose="020B0604020202020204" pitchFamily="34" charset="0"/>
              <a:cs typeface="Arial" panose="020B0604020202020204" pitchFamily="34" charset="0"/>
            </a:rPr>
            <a:t>Un</a:t>
          </a:r>
          <a:r>
            <a:rPr lang="en-CA" sz="900" baseline="0">
              <a:solidFill>
                <a:schemeClr val="tx1">
                  <a:lumMod val="65000"/>
                  <a:lumOff val="35000"/>
                </a:schemeClr>
              </a:solidFill>
              <a:latin typeface="Arial" panose="020B0604020202020204" pitchFamily="34" charset="0"/>
              <a:cs typeface="Arial" panose="020B0604020202020204" pitchFamily="34" charset="0"/>
            </a:rPr>
            <a:t> s</a:t>
          </a:r>
          <a:r>
            <a:rPr lang="en-CA" sz="900">
              <a:solidFill>
                <a:schemeClr val="tx1">
                  <a:lumMod val="65000"/>
                  <a:lumOff val="35000"/>
                </a:schemeClr>
              </a:solidFill>
              <a:latin typeface="Arial" panose="020B0604020202020204" pitchFamily="34" charset="0"/>
              <a:cs typeface="Arial" panose="020B0604020202020204" pitchFamily="34" charset="0"/>
            </a:rPr>
            <a:t>core élevé </a:t>
          </a:r>
        </a:p>
        <a:p>
          <a:pPr algn="r"/>
          <a:r>
            <a:rPr lang="en-CA" sz="900">
              <a:solidFill>
                <a:schemeClr val="tx1">
                  <a:lumMod val="65000"/>
                  <a:lumOff val="35000"/>
                </a:schemeClr>
              </a:solidFill>
              <a:latin typeface="Arial" panose="020B0604020202020204" pitchFamily="34" charset="0"/>
              <a:cs typeface="Arial" panose="020B0604020202020204" pitchFamily="34" charset="0"/>
            </a:rPr>
            <a:t>(vers l'exterieur de la toile)</a:t>
          </a:r>
        </a:p>
        <a:p>
          <a:pPr algn="r"/>
          <a:r>
            <a:rPr lang="en-CA" sz="900">
              <a:solidFill>
                <a:schemeClr val="tx1">
                  <a:lumMod val="65000"/>
                  <a:lumOff val="35000"/>
                </a:schemeClr>
              </a:solidFill>
              <a:latin typeface="Arial" panose="020B0604020202020204" pitchFamily="34" charset="0"/>
              <a:cs typeface="Arial" panose="020B0604020202020204" pitchFamily="34" charset="0"/>
            </a:rPr>
            <a:t>= Mieux </a:t>
          </a:r>
          <a:r>
            <a:rPr lang="en-CA" sz="900" b="1">
              <a:solidFill>
                <a:schemeClr val="accent6"/>
              </a:solidFill>
              <a:latin typeface="Arial" panose="020B0604020202020204" pitchFamily="34" charset="0"/>
              <a:cs typeface="Arial" panose="020B0604020202020204" pitchFamily="34" charset="0"/>
            </a:rPr>
            <a:t>préparé</a:t>
          </a:r>
          <a:r>
            <a:rPr lang="en-CA" sz="900">
              <a:solidFill>
                <a:schemeClr val="tx1">
                  <a:lumMod val="65000"/>
                  <a:lumOff val="35000"/>
                </a:schemeClr>
              </a:solidFill>
              <a:latin typeface="Arial" panose="020B0604020202020204" pitchFamily="34" charset="0"/>
              <a:cs typeface="Arial" panose="020B0604020202020204" pitchFamily="34" charset="0"/>
            </a:rPr>
            <a:t> aux risque d'inondations</a:t>
          </a:r>
        </a:p>
      </xdr:txBody>
    </xdr:sp>
    <xdr:clientData/>
  </xdr:twoCellAnchor>
  <xdr:twoCellAnchor>
    <xdr:from>
      <xdr:col>11</xdr:col>
      <xdr:colOff>116416</xdr:colOff>
      <xdr:row>84</xdr:row>
      <xdr:rowOff>148166</xdr:rowOff>
    </xdr:from>
    <xdr:to>
      <xdr:col>13</xdr:col>
      <xdr:colOff>547639</xdr:colOff>
      <xdr:row>88</xdr:row>
      <xdr:rowOff>77649</xdr:rowOff>
    </xdr:to>
    <xdr:sp macro="" textlink="">
      <xdr:nvSpPr>
        <xdr:cNvPr id="18" name="TextBox 1">
          <a:extLst>
            <a:ext uri="{FF2B5EF4-FFF2-40B4-BE49-F238E27FC236}">
              <a16:creationId xmlns:a16="http://schemas.microsoft.com/office/drawing/2014/main" id="{428DB466-162E-422E-95E5-DFC117CBE6FE}"/>
            </a:ext>
          </a:extLst>
        </xdr:cNvPr>
        <xdr:cNvSpPr txBox="1"/>
      </xdr:nvSpPr>
      <xdr:spPr>
        <a:xfrm>
          <a:off x="6900333" y="16679333"/>
          <a:ext cx="1785889" cy="6068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CA" sz="900">
              <a:solidFill>
                <a:schemeClr val="tx1">
                  <a:lumMod val="65000"/>
                  <a:lumOff val="35000"/>
                </a:schemeClr>
              </a:solidFill>
              <a:latin typeface="Arial" panose="020B0604020202020204" pitchFamily="34" charset="0"/>
              <a:cs typeface="Arial" panose="020B0604020202020204" pitchFamily="34" charset="0"/>
            </a:rPr>
            <a:t>Un</a:t>
          </a:r>
          <a:r>
            <a:rPr lang="en-CA" sz="900" baseline="0">
              <a:solidFill>
                <a:schemeClr val="tx1">
                  <a:lumMod val="65000"/>
                  <a:lumOff val="35000"/>
                </a:schemeClr>
              </a:solidFill>
              <a:latin typeface="Arial" panose="020B0604020202020204" pitchFamily="34" charset="0"/>
              <a:cs typeface="Arial" panose="020B0604020202020204" pitchFamily="34" charset="0"/>
            </a:rPr>
            <a:t> s</a:t>
          </a:r>
          <a:r>
            <a:rPr lang="en-CA" sz="900">
              <a:solidFill>
                <a:schemeClr val="tx1">
                  <a:lumMod val="65000"/>
                  <a:lumOff val="35000"/>
                </a:schemeClr>
              </a:solidFill>
              <a:latin typeface="Arial" panose="020B0604020202020204" pitchFamily="34" charset="0"/>
              <a:cs typeface="Arial" panose="020B0604020202020204" pitchFamily="34" charset="0"/>
            </a:rPr>
            <a:t>core élevé </a:t>
          </a:r>
        </a:p>
        <a:p>
          <a:pPr algn="r"/>
          <a:r>
            <a:rPr lang="en-CA" sz="900">
              <a:solidFill>
                <a:schemeClr val="tx1">
                  <a:lumMod val="65000"/>
                  <a:lumOff val="35000"/>
                </a:schemeClr>
              </a:solidFill>
              <a:latin typeface="Arial" panose="020B0604020202020204" pitchFamily="34" charset="0"/>
              <a:cs typeface="Arial" panose="020B0604020202020204" pitchFamily="34" charset="0"/>
            </a:rPr>
            <a:t>(vers l'exterieur de la toile)</a:t>
          </a:r>
        </a:p>
        <a:p>
          <a:pPr algn="r"/>
          <a:r>
            <a:rPr lang="en-CA" sz="900">
              <a:solidFill>
                <a:schemeClr val="tx1">
                  <a:lumMod val="65000"/>
                  <a:lumOff val="35000"/>
                </a:schemeClr>
              </a:solidFill>
              <a:latin typeface="Arial" panose="020B0604020202020204" pitchFamily="34" charset="0"/>
              <a:cs typeface="Arial" panose="020B0604020202020204" pitchFamily="34" charset="0"/>
            </a:rPr>
            <a:t>= Mieux </a:t>
          </a:r>
          <a:r>
            <a:rPr lang="en-CA" sz="900" b="1">
              <a:solidFill>
                <a:schemeClr val="accent6"/>
              </a:solidFill>
              <a:latin typeface="Arial" panose="020B0604020202020204" pitchFamily="34" charset="0"/>
              <a:cs typeface="Arial" panose="020B0604020202020204" pitchFamily="34" charset="0"/>
            </a:rPr>
            <a:t>préparé</a:t>
          </a:r>
          <a:r>
            <a:rPr lang="en-CA" sz="900">
              <a:solidFill>
                <a:schemeClr val="tx1">
                  <a:lumMod val="65000"/>
                  <a:lumOff val="35000"/>
                </a:schemeClr>
              </a:solidFill>
              <a:latin typeface="Arial" panose="020B0604020202020204" pitchFamily="34" charset="0"/>
              <a:cs typeface="Arial" panose="020B0604020202020204" pitchFamily="34" charset="0"/>
            </a:rPr>
            <a:t> aux risque d'inondations</a:t>
          </a:r>
        </a:p>
      </xdr:txBody>
    </xdr:sp>
    <xdr:clientData/>
  </xdr:twoCellAnchor>
  <xdr:twoCellAnchor>
    <xdr:from>
      <xdr:col>11</xdr:col>
      <xdr:colOff>226482</xdr:colOff>
      <xdr:row>107</xdr:row>
      <xdr:rowOff>88900</xdr:rowOff>
    </xdr:from>
    <xdr:to>
      <xdr:col>13</xdr:col>
      <xdr:colOff>657705</xdr:colOff>
      <xdr:row>111</xdr:row>
      <xdr:rowOff>18382</xdr:rowOff>
    </xdr:to>
    <xdr:sp macro="" textlink="">
      <xdr:nvSpPr>
        <xdr:cNvPr id="23" name="TextBox 1">
          <a:extLst>
            <a:ext uri="{FF2B5EF4-FFF2-40B4-BE49-F238E27FC236}">
              <a16:creationId xmlns:a16="http://schemas.microsoft.com/office/drawing/2014/main" id="{8AE0E102-80BC-46FD-A522-2ED6B90DBC5E}"/>
            </a:ext>
          </a:extLst>
        </xdr:cNvPr>
        <xdr:cNvSpPr txBox="1"/>
      </xdr:nvSpPr>
      <xdr:spPr>
        <a:xfrm>
          <a:off x="7010399" y="21054483"/>
          <a:ext cx="1785889" cy="6068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CA" sz="900">
              <a:solidFill>
                <a:schemeClr val="tx1">
                  <a:lumMod val="65000"/>
                  <a:lumOff val="35000"/>
                </a:schemeClr>
              </a:solidFill>
              <a:latin typeface="Arial" panose="020B0604020202020204" pitchFamily="34" charset="0"/>
              <a:cs typeface="Arial" panose="020B0604020202020204" pitchFamily="34" charset="0"/>
            </a:rPr>
            <a:t>Un</a:t>
          </a:r>
          <a:r>
            <a:rPr lang="en-CA" sz="900" baseline="0">
              <a:solidFill>
                <a:schemeClr val="tx1">
                  <a:lumMod val="65000"/>
                  <a:lumOff val="35000"/>
                </a:schemeClr>
              </a:solidFill>
              <a:latin typeface="Arial" panose="020B0604020202020204" pitchFamily="34" charset="0"/>
              <a:cs typeface="Arial" panose="020B0604020202020204" pitchFamily="34" charset="0"/>
            </a:rPr>
            <a:t> s</a:t>
          </a:r>
          <a:r>
            <a:rPr lang="en-CA" sz="900">
              <a:solidFill>
                <a:schemeClr val="tx1">
                  <a:lumMod val="65000"/>
                  <a:lumOff val="35000"/>
                </a:schemeClr>
              </a:solidFill>
              <a:latin typeface="Arial" panose="020B0604020202020204" pitchFamily="34" charset="0"/>
              <a:cs typeface="Arial" panose="020B0604020202020204" pitchFamily="34" charset="0"/>
            </a:rPr>
            <a:t>core élevé </a:t>
          </a:r>
        </a:p>
        <a:p>
          <a:pPr algn="r"/>
          <a:r>
            <a:rPr lang="en-CA" sz="900">
              <a:solidFill>
                <a:schemeClr val="tx1">
                  <a:lumMod val="65000"/>
                  <a:lumOff val="35000"/>
                </a:schemeClr>
              </a:solidFill>
              <a:latin typeface="Arial" panose="020B0604020202020204" pitchFamily="34" charset="0"/>
              <a:cs typeface="Arial" panose="020B0604020202020204" pitchFamily="34" charset="0"/>
            </a:rPr>
            <a:t>(vers l'exterieur de la toile)</a:t>
          </a:r>
        </a:p>
        <a:p>
          <a:pPr algn="r"/>
          <a:r>
            <a:rPr lang="en-CA" sz="900">
              <a:solidFill>
                <a:schemeClr val="tx1">
                  <a:lumMod val="65000"/>
                  <a:lumOff val="35000"/>
                </a:schemeClr>
              </a:solidFill>
              <a:latin typeface="Arial" panose="020B0604020202020204" pitchFamily="34" charset="0"/>
              <a:cs typeface="Arial" panose="020B0604020202020204" pitchFamily="34" charset="0"/>
            </a:rPr>
            <a:t>= Mieux </a:t>
          </a:r>
          <a:r>
            <a:rPr lang="en-CA" sz="900" b="1">
              <a:solidFill>
                <a:schemeClr val="accent6"/>
              </a:solidFill>
              <a:latin typeface="Arial" panose="020B0604020202020204" pitchFamily="34" charset="0"/>
              <a:cs typeface="Arial" panose="020B0604020202020204" pitchFamily="34" charset="0"/>
            </a:rPr>
            <a:t>préparé</a:t>
          </a:r>
          <a:r>
            <a:rPr lang="en-CA" sz="900">
              <a:solidFill>
                <a:schemeClr val="tx1">
                  <a:lumMod val="65000"/>
                  <a:lumOff val="35000"/>
                </a:schemeClr>
              </a:solidFill>
              <a:latin typeface="Arial" panose="020B0604020202020204" pitchFamily="34" charset="0"/>
              <a:cs typeface="Arial" panose="020B0604020202020204" pitchFamily="34" charset="0"/>
            </a:rPr>
            <a:t> aux risque d'inondations</a:t>
          </a:r>
        </a:p>
      </xdr:txBody>
    </xdr:sp>
    <xdr:clientData/>
  </xdr:twoCellAnchor>
  <xdr:twoCellAnchor>
    <xdr:from>
      <xdr:col>11</xdr:col>
      <xdr:colOff>222250</xdr:colOff>
      <xdr:row>126</xdr:row>
      <xdr:rowOff>42334</xdr:rowOff>
    </xdr:from>
    <xdr:to>
      <xdr:col>13</xdr:col>
      <xdr:colOff>653473</xdr:colOff>
      <xdr:row>129</xdr:row>
      <xdr:rowOff>141150</xdr:rowOff>
    </xdr:to>
    <xdr:sp macro="" textlink="">
      <xdr:nvSpPr>
        <xdr:cNvPr id="24" name="TextBox 1">
          <a:extLst>
            <a:ext uri="{FF2B5EF4-FFF2-40B4-BE49-F238E27FC236}">
              <a16:creationId xmlns:a16="http://schemas.microsoft.com/office/drawing/2014/main" id="{73CF8E6B-9EA2-475A-BC13-E4FFB94E945A}"/>
            </a:ext>
          </a:extLst>
        </xdr:cNvPr>
        <xdr:cNvSpPr txBox="1"/>
      </xdr:nvSpPr>
      <xdr:spPr>
        <a:xfrm>
          <a:off x="7006167" y="24553334"/>
          <a:ext cx="1785889" cy="6068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CA" sz="900">
              <a:solidFill>
                <a:schemeClr val="tx1">
                  <a:lumMod val="65000"/>
                  <a:lumOff val="35000"/>
                </a:schemeClr>
              </a:solidFill>
              <a:latin typeface="Arial" panose="020B0604020202020204" pitchFamily="34" charset="0"/>
              <a:cs typeface="Arial" panose="020B0604020202020204" pitchFamily="34" charset="0"/>
            </a:rPr>
            <a:t>Un</a:t>
          </a:r>
          <a:r>
            <a:rPr lang="en-CA" sz="900" baseline="0">
              <a:solidFill>
                <a:schemeClr val="tx1">
                  <a:lumMod val="65000"/>
                  <a:lumOff val="35000"/>
                </a:schemeClr>
              </a:solidFill>
              <a:latin typeface="Arial" panose="020B0604020202020204" pitchFamily="34" charset="0"/>
              <a:cs typeface="Arial" panose="020B0604020202020204" pitchFamily="34" charset="0"/>
            </a:rPr>
            <a:t> s</a:t>
          </a:r>
          <a:r>
            <a:rPr lang="en-CA" sz="900">
              <a:solidFill>
                <a:schemeClr val="tx1">
                  <a:lumMod val="65000"/>
                  <a:lumOff val="35000"/>
                </a:schemeClr>
              </a:solidFill>
              <a:latin typeface="Arial" panose="020B0604020202020204" pitchFamily="34" charset="0"/>
              <a:cs typeface="Arial" panose="020B0604020202020204" pitchFamily="34" charset="0"/>
            </a:rPr>
            <a:t>core élevé </a:t>
          </a:r>
        </a:p>
        <a:p>
          <a:pPr algn="r"/>
          <a:r>
            <a:rPr lang="en-CA" sz="900">
              <a:solidFill>
                <a:schemeClr val="tx1">
                  <a:lumMod val="65000"/>
                  <a:lumOff val="35000"/>
                </a:schemeClr>
              </a:solidFill>
              <a:latin typeface="Arial" panose="020B0604020202020204" pitchFamily="34" charset="0"/>
              <a:cs typeface="Arial" panose="020B0604020202020204" pitchFamily="34" charset="0"/>
            </a:rPr>
            <a:t>(vers l'exterieur de la toile)</a:t>
          </a:r>
        </a:p>
        <a:p>
          <a:pPr algn="r"/>
          <a:r>
            <a:rPr lang="en-CA" sz="900">
              <a:solidFill>
                <a:schemeClr val="tx1">
                  <a:lumMod val="65000"/>
                  <a:lumOff val="35000"/>
                </a:schemeClr>
              </a:solidFill>
              <a:latin typeface="Arial" panose="020B0604020202020204" pitchFamily="34" charset="0"/>
              <a:cs typeface="Arial" panose="020B0604020202020204" pitchFamily="34" charset="0"/>
            </a:rPr>
            <a:t>= Mieux </a:t>
          </a:r>
          <a:r>
            <a:rPr lang="en-CA" sz="900" b="1">
              <a:solidFill>
                <a:schemeClr val="accent6"/>
              </a:solidFill>
              <a:latin typeface="Arial" panose="020B0604020202020204" pitchFamily="34" charset="0"/>
              <a:cs typeface="Arial" panose="020B0604020202020204" pitchFamily="34" charset="0"/>
            </a:rPr>
            <a:t>préparé</a:t>
          </a:r>
          <a:r>
            <a:rPr lang="en-CA" sz="900">
              <a:solidFill>
                <a:schemeClr val="tx1">
                  <a:lumMod val="65000"/>
                  <a:lumOff val="35000"/>
                </a:schemeClr>
              </a:solidFill>
              <a:latin typeface="Arial" panose="020B0604020202020204" pitchFamily="34" charset="0"/>
              <a:cs typeface="Arial" panose="020B0604020202020204" pitchFamily="34" charset="0"/>
            </a:rPr>
            <a:t> aux risque d'inondations</a:t>
          </a:r>
        </a:p>
      </xdr:txBody>
    </xdr:sp>
    <xdr:clientData/>
  </xdr:twoCellAnchor>
  <xdr:twoCellAnchor>
    <xdr:from>
      <xdr:col>11</xdr:col>
      <xdr:colOff>226483</xdr:colOff>
      <xdr:row>144</xdr:row>
      <xdr:rowOff>131233</xdr:rowOff>
    </xdr:from>
    <xdr:to>
      <xdr:col>13</xdr:col>
      <xdr:colOff>657706</xdr:colOff>
      <xdr:row>148</xdr:row>
      <xdr:rowOff>60716</xdr:rowOff>
    </xdr:to>
    <xdr:sp macro="" textlink="">
      <xdr:nvSpPr>
        <xdr:cNvPr id="25" name="TextBox 1">
          <a:extLst>
            <a:ext uri="{FF2B5EF4-FFF2-40B4-BE49-F238E27FC236}">
              <a16:creationId xmlns:a16="http://schemas.microsoft.com/office/drawing/2014/main" id="{8C148BC3-C254-4894-9D17-9B02E6F3FCA1}"/>
            </a:ext>
          </a:extLst>
        </xdr:cNvPr>
        <xdr:cNvSpPr txBox="1"/>
      </xdr:nvSpPr>
      <xdr:spPr>
        <a:xfrm>
          <a:off x="7010400" y="27838400"/>
          <a:ext cx="1785889" cy="6068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CA" sz="900">
              <a:solidFill>
                <a:schemeClr val="tx1">
                  <a:lumMod val="65000"/>
                  <a:lumOff val="35000"/>
                </a:schemeClr>
              </a:solidFill>
              <a:latin typeface="Arial" panose="020B0604020202020204" pitchFamily="34" charset="0"/>
              <a:cs typeface="Arial" panose="020B0604020202020204" pitchFamily="34" charset="0"/>
            </a:rPr>
            <a:t>Un</a:t>
          </a:r>
          <a:r>
            <a:rPr lang="en-CA" sz="900" baseline="0">
              <a:solidFill>
                <a:schemeClr val="tx1">
                  <a:lumMod val="65000"/>
                  <a:lumOff val="35000"/>
                </a:schemeClr>
              </a:solidFill>
              <a:latin typeface="Arial" panose="020B0604020202020204" pitchFamily="34" charset="0"/>
              <a:cs typeface="Arial" panose="020B0604020202020204" pitchFamily="34" charset="0"/>
            </a:rPr>
            <a:t> s</a:t>
          </a:r>
          <a:r>
            <a:rPr lang="en-CA" sz="900">
              <a:solidFill>
                <a:schemeClr val="tx1">
                  <a:lumMod val="65000"/>
                  <a:lumOff val="35000"/>
                </a:schemeClr>
              </a:solidFill>
              <a:latin typeface="Arial" panose="020B0604020202020204" pitchFamily="34" charset="0"/>
              <a:cs typeface="Arial" panose="020B0604020202020204" pitchFamily="34" charset="0"/>
            </a:rPr>
            <a:t>core élevé </a:t>
          </a:r>
        </a:p>
        <a:p>
          <a:pPr algn="r"/>
          <a:r>
            <a:rPr lang="en-CA" sz="900">
              <a:solidFill>
                <a:schemeClr val="tx1">
                  <a:lumMod val="65000"/>
                  <a:lumOff val="35000"/>
                </a:schemeClr>
              </a:solidFill>
              <a:latin typeface="Arial" panose="020B0604020202020204" pitchFamily="34" charset="0"/>
              <a:cs typeface="Arial" panose="020B0604020202020204" pitchFamily="34" charset="0"/>
            </a:rPr>
            <a:t>(vers l'exterieur de la toile)</a:t>
          </a:r>
        </a:p>
        <a:p>
          <a:pPr algn="r"/>
          <a:r>
            <a:rPr lang="en-CA" sz="900">
              <a:solidFill>
                <a:schemeClr val="tx1">
                  <a:lumMod val="65000"/>
                  <a:lumOff val="35000"/>
                </a:schemeClr>
              </a:solidFill>
              <a:latin typeface="Arial" panose="020B0604020202020204" pitchFamily="34" charset="0"/>
              <a:cs typeface="Arial" panose="020B0604020202020204" pitchFamily="34" charset="0"/>
            </a:rPr>
            <a:t>= Mieux </a:t>
          </a:r>
          <a:r>
            <a:rPr lang="en-CA" sz="900" b="1">
              <a:solidFill>
                <a:schemeClr val="accent6"/>
              </a:solidFill>
              <a:latin typeface="Arial" panose="020B0604020202020204" pitchFamily="34" charset="0"/>
              <a:cs typeface="Arial" panose="020B0604020202020204" pitchFamily="34" charset="0"/>
            </a:rPr>
            <a:t>préparé</a:t>
          </a:r>
          <a:r>
            <a:rPr lang="en-CA" sz="900">
              <a:solidFill>
                <a:schemeClr val="tx1">
                  <a:lumMod val="65000"/>
                  <a:lumOff val="35000"/>
                </a:schemeClr>
              </a:solidFill>
              <a:latin typeface="Arial" panose="020B0604020202020204" pitchFamily="34" charset="0"/>
              <a:cs typeface="Arial" panose="020B0604020202020204" pitchFamily="34" charset="0"/>
            </a:rPr>
            <a:t> aux risque d'inondations</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0.78927</cdr:x>
      <cdr:y>0.76271</cdr:y>
    </cdr:from>
    <cdr:to>
      <cdr:x>1</cdr:x>
      <cdr:y>1</cdr:y>
    </cdr:to>
    <cdr:sp macro="" textlink="">
      <cdr:nvSpPr>
        <cdr:cNvPr id="2" name="TextBox 1">
          <a:extLst xmlns:a="http://schemas.openxmlformats.org/drawingml/2006/main">
            <a:ext uri="{FF2B5EF4-FFF2-40B4-BE49-F238E27FC236}">
              <a16:creationId xmlns:a16="http://schemas.microsoft.com/office/drawing/2014/main" id="{51A3CB4E-EE8A-E6F2-78B2-EFEB54EF76D6}"/>
            </a:ext>
          </a:extLst>
        </cdr:cNvPr>
        <cdr:cNvSpPr txBox="1"/>
      </cdr:nvSpPr>
      <cdr:spPr>
        <a:xfrm xmlns:a="http://schemas.openxmlformats.org/drawingml/2006/main">
          <a:off x="6677224" y="2059317"/>
          <a:ext cx="1782776" cy="6406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Un</a:t>
          </a:r>
          <a:r>
            <a:rPr lang="en-CA" sz="900" baseline="0">
              <a:solidFill>
                <a:schemeClr val="tx1">
                  <a:lumMod val="65000"/>
                  <a:lumOff val="35000"/>
                </a:schemeClr>
              </a:solidFill>
              <a:latin typeface="Arial" panose="020B0604020202020204" pitchFamily="34" charset="0"/>
              <a:cs typeface="Arial" panose="020B0604020202020204" pitchFamily="34" charset="0"/>
            </a:rPr>
            <a:t> s</a:t>
          </a:r>
          <a:r>
            <a:rPr lang="en-CA" sz="900">
              <a:solidFill>
                <a:schemeClr val="tx1">
                  <a:lumMod val="65000"/>
                  <a:lumOff val="35000"/>
                </a:schemeClr>
              </a:solidFill>
              <a:latin typeface="Arial" panose="020B0604020202020204" pitchFamily="34" charset="0"/>
              <a:cs typeface="Arial" panose="020B0604020202020204" pitchFamily="34" charset="0"/>
            </a:rPr>
            <a:t>core élevé </a:t>
          </a:r>
        </a:p>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(vers l'exterieur de la toile)</a:t>
          </a:r>
        </a:p>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 Plus </a:t>
          </a:r>
          <a:r>
            <a:rPr lang="en-CA" sz="900" b="1">
              <a:solidFill>
                <a:srgbClr val="C00000"/>
              </a:solidFill>
              <a:latin typeface="Arial" panose="020B0604020202020204" pitchFamily="34" charset="0"/>
              <a:cs typeface="Arial" panose="020B0604020202020204" pitchFamily="34" charset="0"/>
            </a:rPr>
            <a:t>exposé</a:t>
          </a:r>
          <a:r>
            <a:rPr lang="en-CA" sz="900">
              <a:solidFill>
                <a:schemeClr val="tx1">
                  <a:lumMod val="65000"/>
                  <a:lumOff val="35000"/>
                </a:schemeClr>
              </a:solidFill>
              <a:latin typeface="Arial" panose="020B0604020202020204" pitchFamily="34" charset="0"/>
              <a:cs typeface="Arial" panose="020B0604020202020204" pitchFamily="34" charset="0"/>
            </a:rPr>
            <a:t> aux inondations</a:t>
          </a:r>
        </a:p>
      </cdr:txBody>
    </cdr:sp>
  </cdr:relSizeAnchor>
</c:userShapes>
</file>

<file path=xl/drawings/drawing4.xml><?xml version="1.0" encoding="utf-8"?>
<xdr:wsDr xmlns:xdr="http://schemas.openxmlformats.org/drawingml/2006/spreadsheetDrawing" xmlns:a="http://schemas.openxmlformats.org/drawingml/2006/main">
  <xdr:twoCellAnchor>
    <xdr:from>
      <xdr:col>10</xdr:col>
      <xdr:colOff>123826</xdr:colOff>
      <xdr:row>16</xdr:row>
      <xdr:rowOff>190500</xdr:rowOff>
    </xdr:from>
    <xdr:to>
      <xdr:col>14</xdr:col>
      <xdr:colOff>523876</xdr:colOff>
      <xdr:row>25</xdr:row>
      <xdr:rowOff>152400</xdr:rowOff>
    </xdr:to>
    <xdr:graphicFrame macro="">
      <xdr:nvGraphicFramePr>
        <xdr:cNvPr id="24"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229552</xdr:colOff>
      <xdr:row>12</xdr:row>
      <xdr:rowOff>228600</xdr:rowOff>
    </xdr:from>
    <xdr:to>
      <xdr:col>3</xdr:col>
      <xdr:colOff>647902</xdr:colOff>
      <xdr:row>19</xdr:row>
      <xdr:rowOff>76200</xdr:rowOff>
    </xdr:to>
    <xdr:graphicFrame macro="">
      <xdr:nvGraphicFramePr>
        <xdr:cNvPr id="23" name="Chart 3">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123824</xdr:colOff>
      <xdr:row>12</xdr:row>
      <xdr:rowOff>228600</xdr:rowOff>
    </xdr:from>
    <xdr:to>
      <xdr:col>6</xdr:col>
      <xdr:colOff>1704224</xdr:colOff>
      <xdr:row>19</xdr:row>
      <xdr:rowOff>75450</xdr:rowOff>
    </xdr:to>
    <xdr:graphicFrame macro="">
      <xdr:nvGraphicFramePr>
        <xdr:cNvPr id="7" name="Chart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152398</xdr:colOff>
      <xdr:row>12</xdr:row>
      <xdr:rowOff>228600</xdr:rowOff>
    </xdr:from>
    <xdr:to>
      <xdr:col>7</xdr:col>
      <xdr:colOff>1732798</xdr:colOff>
      <xdr:row>19</xdr:row>
      <xdr:rowOff>75450</xdr:rowOff>
    </xdr:to>
    <xdr:graphicFrame macro="">
      <xdr:nvGraphicFramePr>
        <xdr:cNvPr id="8" name="Chart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229552</xdr:colOff>
      <xdr:row>32</xdr:row>
      <xdr:rowOff>238125</xdr:rowOff>
    </xdr:from>
    <xdr:to>
      <xdr:col>3</xdr:col>
      <xdr:colOff>676477</xdr:colOff>
      <xdr:row>39</xdr:row>
      <xdr:rowOff>84975</xdr:rowOff>
    </xdr:to>
    <xdr:graphicFrame macro="">
      <xdr:nvGraphicFramePr>
        <xdr:cNvPr id="31"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125730</xdr:colOff>
      <xdr:row>32</xdr:row>
      <xdr:rowOff>238125</xdr:rowOff>
    </xdr:from>
    <xdr:to>
      <xdr:col>6</xdr:col>
      <xdr:colOff>1706130</xdr:colOff>
      <xdr:row>39</xdr:row>
      <xdr:rowOff>84975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66673</xdr:colOff>
      <xdr:row>32</xdr:row>
      <xdr:rowOff>238125</xdr:rowOff>
    </xdr:from>
    <xdr:to>
      <xdr:col>7</xdr:col>
      <xdr:colOff>1647073</xdr:colOff>
      <xdr:row>39</xdr:row>
      <xdr:rowOff>84975</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123825</xdr:colOff>
      <xdr:row>36</xdr:row>
      <xdr:rowOff>142874</xdr:rowOff>
    </xdr:from>
    <xdr:to>
      <xdr:col>14</xdr:col>
      <xdr:colOff>552450</xdr:colOff>
      <xdr:row>45</xdr:row>
      <xdr:rowOff>171449</xdr:rowOff>
    </xdr:to>
    <xdr:graphicFrame macro="">
      <xdr:nvGraphicFramePr>
        <xdr:cNvPr id="21" name="Chart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229552</xdr:colOff>
      <xdr:row>51</xdr:row>
      <xdr:rowOff>15877</xdr:rowOff>
    </xdr:from>
    <xdr:to>
      <xdr:col>3</xdr:col>
      <xdr:colOff>676477</xdr:colOff>
      <xdr:row>57</xdr:row>
      <xdr:rowOff>110377</xdr:rowOff>
    </xdr:to>
    <xdr:graphicFrame macro="">
      <xdr:nvGraphicFramePr>
        <xdr:cNvPr id="3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121396</xdr:colOff>
      <xdr:row>51</xdr:row>
      <xdr:rowOff>15877</xdr:rowOff>
    </xdr:from>
    <xdr:to>
      <xdr:col>6</xdr:col>
      <xdr:colOff>1701796</xdr:colOff>
      <xdr:row>57</xdr:row>
      <xdr:rowOff>110377</xdr:rowOff>
    </xdr:to>
    <xdr:graphicFrame macro="">
      <xdr:nvGraphicFramePr>
        <xdr:cNvPr id="33"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128829</xdr:colOff>
      <xdr:row>51</xdr:row>
      <xdr:rowOff>15877</xdr:rowOff>
    </xdr:from>
    <xdr:to>
      <xdr:col>7</xdr:col>
      <xdr:colOff>1709229</xdr:colOff>
      <xdr:row>57</xdr:row>
      <xdr:rowOff>110377</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138168</xdr:colOff>
      <xdr:row>69</xdr:row>
      <xdr:rowOff>26934</xdr:rowOff>
    </xdr:from>
    <xdr:to>
      <xdr:col>3</xdr:col>
      <xdr:colOff>585093</xdr:colOff>
      <xdr:row>75</xdr:row>
      <xdr:rowOff>121434</xdr:rowOff>
    </xdr:to>
    <xdr:graphicFrame macro="">
      <xdr:nvGraphicFramePr>
        <xdr:cNvPr id="9" name="Chart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121396</xdr:colOff>
      <xdr:row>69</xdr:row>
      <xdr:rowOff>26934</xdr:rowOff>
    </xdr:from>
    <xdr:to>
      <xdr:col>6</xdr:col>
      <xdr:colOff>1701796</xdr:colOff>
      <xdr:row>75</xdr:row>
      <xdr:rowOff>121434</xdr:rowOff>
    </xdr:to>
    <xdr:graphicFrame macro="">
      <xdr:nvGraphicFramePr>
        <xdr:cNvPr id="10" name="Chart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76611</xdr:colOff>
      <xdr:row>69</xdr:row>
      <xdr:rowOff>26934</xdr:rowOff>
    </xdr:from>
    <xdr:to>
      <xdr:col>7</xdr:col>
      <xdr:colOff>1657011</xdr:colOff>
      <xdr:row>75</xdr:row>
      <xdr:rowOff>121434</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176268</xdr:colOff>
      <xdr:row>87</xdr:row>
      <xdr:rowOff>25402</xdr:rowOff>
    </xdr:from>
    <xdr:to>
      <xdr:col>3</xdr:col>
      <xdr:colOff>623193</xdr:colOff>
      <xdr:row>93</xdr:row>
      <xdr:rowOff>119902</xdr:rowOff>
    </xdr:to>
    <xdr:graphicFrame macro="">
      <xdr:nvGraphicFramePr>
        <xdr:cNvPr id="12" name="Chart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121396</xdr:colOff>
      <xdr:row>87</xdr:row>
      <xdr:rowOff>25402</xdr:rowOff>
    </xdr:from>
    <xdr:to>
      <xdr:col>6</xdr:col>
      <xdr:colOff>1701796</xdr:colOff>
      <xdr:row>93</xdr:row>
      <xdr:rowOff>119902</xdr:rowOff>
    </xdr:to>
    <xdr:graphicFrame macro="">
      <xdr:nvGraphicFramePr>
        <xdr:cNvPr id="13" name="Chart 12">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128829</xdr:colOff>
      <xdr:row>87</xdr:row>
      <xdr:rowOff>25402</xdr:rowOff>
    </xdr:from>
    <xdr:to>
      <xdr:col>7</xdr:col>
      <xdr:colOff>1709229</xdr:colOff>
      <xdr:row>93</xdr:row>
      <xdr:rowOff>119902</xdr:rowOff>
    </xdr:to>
    <xdr:graphicFrame macro="">
      <xdr:nvGraphicFramePr>
        <xdr:cNvPr id="14" name="Chart 13">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142875</xdr:colOff>
      <xdr:row>54</xdr:row>
      <xdr:rowOff>185738</xdr:rowOff>
    </xdr:from>
    <xdr:to>
      <xdr:col>14</xdr:col>
      <xdr:colOff>569120</xdr:colOff>
      <xdr:row>63</xdr:row>
      <xdr:rowOff>152400</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161925</xdr:colOff>
      <xdr:row>72</xdr:row>
      <xdr:rowOff>141387</xdr:rowOff>
    </xdr:from>
    <xdr:to>
      <xdr:col>14</xdr:col>
      <xdr:colOff>586800</xdr:colOff>
      <xdr:row>81</xdr:row>
      <xdr:rowOff>123825</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133350</xdr:colOff>
      <xdr:row>90</xdr:row>
      <xdr:rowOff>152399</xdr:rowOff>
    </xdr:from>
    <xdr:to>
      <xdr:col>14</xdr:col>
      <xdr:colOff>566489</xdr:colOff>
      <xdr:row>99</xdr:row>
      <xdr:rowOff>180975</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66674</xdr:colOff>
      <xdr:row>18</xdr:row>
      <xdr:rowOff>238125</xdr:rowOff>
    </xdr:from>
    <xdr:to>
      <xdr:col>17</xdr:col>
      <xdr:colOff>390524</xdr:colOff>
      <xdr:row>29</xdr:row>
      <xdr:rowOff>8298</xdr:rowOff>
    </xdr:to>
    <xdr:pic>
      <xdr:nvPicPr>
        <xdr:cNvPr id="11" name="Picture 1">
          <a:extLst>
            <a:ext uri="{FF2B5EF4-FFF2-40B4-BE49-F238E27FC236}">
              <a16:creationId xmlns:a16="http://schemas.microsoft.com/office/drawing/2014/main" id="{2E0734CF-2B9E-D9CE-ABD3-A33695DCD9B7}"/>
            </a:ext>
          </a:extLst>
        </xdr:cNvPr>
        <xdr:cNvPicPr>
          <a:picLocks noChangeAspect="1"/>
        </xdr:cNvPicPr>
      </xdr:nvPicPr>
      <xdr:blipFill>
        <a:blip xmlns:r="http://schemas.openxmlformats.org/officeDocument/2006/relationships" r:embed="rId1"/>
        <a:stretch>
          <a:fillRect/>
        </a:stretch>
      </xdr:blipFill>
      <xdr:spPr>
        <a:xfrm>
          <a:off x="1019174" y="82429350"/>
          <a:ext cx="10239375" cy="2494323"/>
        </a:xfrm>
        <a:prstGeom prst="rect">
          <a:avLst/>
        </a:prstGeom>
      </xdr:spPr>
    </xdr:pic>
    <xdr:clientData/>
  </xdr:twoCellAnchor>
  <xdr:oneCellAnchor>
    <xdr:from>
      <xdr:col>5</xdr:col>
      <xdr:colOff>104775</xdr:colOff>
      <xdr:row>24</xdr:row>
      <xdr:rowOff>28575</xdr:rowOff>
    </xdr:from>
    <xdr:ext cx="702565" cy="433580"/>
    <xdr:sp macro="" textlink="">
      <xdr:nvSpPr>
        <xdr:cNvPr id="65" name="TextBox 3">
          <a:extLst>
            <a:ext uri="{FF2B5EF4-FFF2-40B4-BE49-F238E27FC236}">
              <a16:creationId xmlns:a16="http://schemas.microsoft.com/office/drawing/2014/main" id="{623C1A67-F5BC-4026-6E16-DB072784562D}"/>
            </a:ext>
          </a:extLst>
        </xdr:cNvPr>
        <xdr:cNvSpPr txBox="1"/>
      </xdr:nvSpPr>
      <xdr:spPr>
        <a:xfrm>
          <a:off x="2857500" y="83705700"/>
          <a:ext cx="702565" cy="433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CA" sz="1100">
              <a:latin typeface="Arial Nova Cond" panose="020B0506020202020204" pitchFamily="34" charset="0"/>
              <a:cs typeface="Arial" panose="020B0604020202020204" pitchFamily="34" charset="0"/>
            </a:rPr>
            <a:t>Étendues</a:t>
          </a:r>
        </a:p>
        <a:p>
          <a:pPr algn="ctr"/>
          <a:r>
            <a:rPr lang="en-CA" sz="1100">
              <a:latin typeface="Arial Nova Cond" panose="020B0506020202020204" pitchFamily="34" charset="0"/>
              <a:cs typeface="Arial" panose="020B0604020202020204" pitchFamily="34" charset="0"/>
            </a:rPr>
            <a:t> d'eau</a:t>
          </a:r>
          <a:endParaRPr lang="en-CA" sz="1050">
            <a:latin typeface="Arial Nova Cond" panose="020B0506020202020204" pitchFamily="34" charset="0"/>
            <a:cs typeface="Arial" panose="020B0604020202020204" pitchFamily="34" charset="0"/>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2</xdr:col>
      <xdr:colOff>38100</xdr:colOff>
      <xdr:row>1</xdr:row>
      <xdr:rowOff>22860</xdr:rowOff>
    </xdr:from>
    <xdr:to>
      <xdr:col>2</xdr:col>
      <xdr:colOff>609600</xdr:colOff>
      <xdr:row>1</xdr:row>
      <xdr:rowOff>594360</xdr:rowOff>
    </xdr:to>
    <xdr:pic>
      <xdr:nvPicPr>
        <xdr:cNvPr id="5" name="Graphic 4" descr="Clipboard with solid fill">
          <a:extLst>
            <a:ext uri="{FF2B5EF4-FFF2-40B4-BE49-F238E27FC236}">
              <a16:creationId xmlns:a16="http://schemas.microsoft.com/office/drawing/2014/main" id="{F4420530-D3D4-4FED-A8C6-CE4BDF924DD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379220" y="205740"/>
          <a:ext cx="571500" cy="5715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elie Monnerat" id="{0D6C0F5A-CE79-48B1-BDAA-27328F6DA409}" userId="S::mmonnera@uwaterloo.ca::f788cbde-7707-49c9-9afa-d17f5ab8f1fd" providerId="AD"/>
</personList>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8">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95" dT="2024-03-01T08:22:54.70" personId="{0D6C0F5A-CE79-48B1-BDAA-27328F6DA409}" id="{BFDDFBA9-9835-4212-9305-E632C1640663}">
    <text>Took off the period before (RNC)</text>
  </threadedComment>
</ThreadedComments>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centreintactadaptationclimat.ca/" TargetMode="External"/><Relationship Id="rId7" Type="http://schemas.openxmlformats.org/officeDocument/2006/relationships/printerSettings" Target="../printerSettings/printerSettings1.bin"/><Relationship Id="rId2" Type="http://schemas.openxmlformats.org/officeDocument/2006/relationships/hyperlink" Target="mailto:intact.centre@uwaterloo.ca?subject=Municipal%20Flood%20Risk%20Check-Up" TargetMode="External"/><Relationship Id="rId1" Type="http://schemas.openxmlformats.org/officeDocument/2006/relationships/hyperlink" Target="https://www.intactcentreclimateadaptation.ca/" TargetMode="External"/><Relationship Id="rId6" Type="http://schemas.openxmlformats.org/officeDocument/2006/relationships/hyperlink" Target="mailto:intact.centre@uwaterloo.ca?subject=Diagnostic%20du%20risque%20d&#8217;inondation%20municipal" TargetMode="External"/><Relationship Id="rId5" Type="http://schemas.openxmlformats.org/officeDocument/2006/relationships/hyperlink" Target="https://www.centreintactadaptationclimat.ca/diagnostic-risque-inondation-municipal" TargetMode="External"/><Relationship Id="rId4" Type="http://schemas.openxmlformats.org/officeDocument/2006/relationships/hyperlink" Target="https://www.centreintactadaptationclimat.ca/diagnostic-risque-inondation-municipa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6" Type="http://schemas.openxmlformats.org/officeDocument/2006/relationships/hyperlink" Target="https://atlas-vulnerabilite.ulaval.ca/" TargetMode="External"/><Relationship Id="rId21" Type="http://schemas.openxmlformats.org/officeDocument/2006/relationships/hyperlink" Target="https://www.csagroup.org/fr/store/product/2705176/" TargetMode="External"/><Relationship Id="rId42" Type="http://schemas.openxmlformats.org/officeDocument/2006/relationships/hyperlink" Target="https://fcm.ca/fr/ressources/pgam/guide-commencez-gerer-actifs-municipalite" TargetMode="External"/><Relationship Id="rId47" Type="http://schemas.openxmlformats.org/officeDocument/2006/relationships/hyperlink" Target="https://www.centreintactadaptationclimat.ca/inscrire-la-nature-au-bilan/" TargetMode="External"/><Relationship Id="rId63" Type="http://schemas.openxmlformats.org/officeDocument/2006/relationships/hyperlink" Target="https://www.scc.ca/fr/system/files/publications/Norton-IPSC-CNN_-_Programmes_efficaces_et_rentable_de_reduction_du_C-I_-_2021_FR.pdf" TargetMode="External"/><Relationship Id="rId68" Type="http://schemas.openxmlformats.org/officeDocument/2006/relationships/hyperlink" Target="https://ressources-naturelles.canada.ca/science-et-donnees/science-et-recherche/dangers-naturels/cartographie-des-inondations/24228" TargetMode="External"/><Relationship Id="rId7" Type="http://schemas.openxmlformats.org/officeDocument/2006/relationships/hyperlink" Target="https://fcm.ca/fr/ressources/mic/outil-echelle-de-maturite-adaptation" TargetMode="External"/><Relationship Id="rId2" Type="http://schemas.openxmlformats.org/officeDocument/2006/relationships/hyperlink" Target="https://data.edmonton.ca/stories/s/City-Wide-Flood-Mitigation-Strategy/suej-ppxq/" TargetMode="External"/><Relationship Id="rId16" Type="http://schemas.openxmlformats.org/officeDocument/2006/relationships/hyperlink" Target="https://shoreline.noaa.gov/glossary.html" TargetMode="External"/><Relationship Id="rId29" Type="http://schemas.openxmlformats.org/officeDocument/2006/relationships/hyperlink" Target="https://stewardshipcentrebc.ca/green-shores-home/gs-programs/gs-local-government/" TargetMode="External"/><Relationship Id="rId11" Type="http://schemas.openxmlformats.org/officeDocument/2006/relationships/hyperlink" Target="https://www.ipcc.ch/site/assets/uploads/sites/2/2019/10/SR15_Glossary_french.pdf" TargetMode="External"/><Relationship Id="rId24" Type="http://schemas.openxmlformats.org/officeDocument/2006/relationships/hyperlink" Target="https://www.csagroup.org/fr/store/product/2704536/" TargetMode="External"/><Relationship Id="rId32" Type="http://schemas.openxmlformats.org/officeDocument/2006/relationships/hyperlink" Target="https://www.thecanadianencyclopedia.ca/fr/article/gouvernement-municipal" TargetMode="External"/><Relationship Id="rId37" Type="http://schemas.openxmlformats.org/officeDocument/2006/relationships/hyperlink" Target="https://www.csagroup.org/fr/store/product/2705167/" TargetMode="External"/><Relationship Id="rId40" Type="http://schemas.openxmlformats.org/officeDocument/2006/relationships/hyperlink" Target="https://www.csagroup.org/wp-content/uploads/CSA-Group-Research-Nature-Based-Solutions-for-Coastal-and-Riverine-Flood-and-Erosion-Risk-Management.pdf" TargetMode="External"/><Relationship Id="rId45" Type="http://schemas.openxmlformats.org/officeDocument/2006/relationships/hyperlink" Target="https://www.centreintactadaptationclimat.ca/gestion-des-inondations-et-de-l-erosion-a-l-echelle-du-bassin-versant/" TargetMode="External"/><Relationship Id="rId53" Type="http://schemas.openxmlformats.org/officeDocument/2006/relationships/hyperlink" Target="https://www.centreintactadaptationclimat.ca/wp-content/uploads/2019/10/Faire-face-aux-inondations-1.pdf" TargetMode="External"/><Relationship Id="rId58" Type="http://schemas.openxmlformats.org/officeDocument/2006/relationships/hyperlink" Target="https://ccme.ca/fr/res/niframework_fr.pdf" TargetMode="External"/><Relationship Id="rId66" Type="http://schemas.openxmlformats.org/officeDocument/2006/relationships/hyperlink" Target="https://www.scc.ca/sites/default/files/files/SCC_RPT_Norton-ICLR-EC-SCC-II-in-New-Sewer-Construction-2019-11-20_FRE.pdf" TargetMode="External"/><Relationship Id="rId5" Type="http://schemas.openxmlformats.org/officeDocument/2006/relationships/hyperlink" Target="https://www.centreintactadaptationclimat.ca/wp-content/uploads/2019/06/Ontario_HFPP_Report_French_V4-compressed-min-2.pdf" TargetMode="External"/><Relationship Id="rId61" Type="http://schemas.openxmlformats.org/officeDocument/2006/relationships/hyperlink" Target="https://www.centreintactadaptationclimat.ca/mers-montantes-et-sables-mouvants-allier-les-infrastructures-naturelles-et-grises-pour-proteger-les-collectivites-cotieres/" TargetMode="External"/><Relationship Id="rId19" Type="http://schemas.openxmlformats.org/officeDocument/2006/relationships/hyperlink" Target="https://data.fcm.ca/documents/resources/mamp/building-blocks-of-asset-management-mamp.pdf?_gl=1*1gmq094*_ga*MjA3MjI0NzU0NS4xNjg4Njc3ODI3*_ga_B4BFFLM1JF*MTcwMTgyMTM1MS4xNC4xLjE3MDE4MjEzOTkuMTIuMC4w" TargetMode="External"/><Relationship Id="rId14" Type="http://schemas.openxmlformats.org/officeDocument/2006/relationships/hyperlink" Target="https://www.centreintactadaptationclimat.ca/les-rapports-recents/surmonter-la-tempete-elaborer-une-norme-canadienne-pour-render-les-zones-residentielles-existantes-resilientes-face-aux-inondations/" TargetMode="External"/><Relationship Id="rId22" Type="http://schemas.openxmlformats.org/officeDocument/2006/relationships/hyperlink" Target="https://www.csagroup.org/fr/store/product/2705167/" TargetMode="External"/><Relationship Id="rId27" Type="http://schemas.openxmlformats.org/officeDocument/2006/relationships/hyperlink" Target="https://www.canada.ca/fr/emploi-developpement-social/programmes/reduction-pauvrete/rapports/strategie.html" TargetMode="External"/><Relationship Id="rId30" Type="http://schemas.openxmlformats.org/officeDocument/2006/relationships/hyperlink" Target="https://www.scc.ca/sites/default/files/files/SCC_RPT_Norton-ICLR-EC-SCC-II-in-New-Sewer-Construction-2019-11-20_ENG.pdf" TargetMode="External"/><Relationship Id="rId35" Type="http://schemas.openxmlformats.org/officeDocument/2006/relationships/hyperlink" Target="https://www.csagroup.org/fr/store/product/2705376/" TargetMode="External"/><Relationship Id="rId43" Type="http://schemas.openxmlformats.org/officeDocument/2006/relationships/hyperlink" Target="https://www.csagroup.org/fr/store/product/CSA%20PLUS%204013:19/" TargetMode="External"/><Relationship Id="rId48" Type="http://schemas.openxmlformats.org/officeDocument/2006/relationships/hyperlink" Target="https://fcm.ca/fr/ressources/mic/outil-echelle-de-maturite-adaptation" TargetMode="External"/><Relationship Id="rId56" Type="http://schemas.openxmlformats.org/officeDocument/2006/relationships/hyperlink" Target="https://mnai.ca/media/2019/06/MNAI-Org-Charts.pdf" TargetMode="External"/><Relationship Id="rId64" Type="http://schemas.openxmlformats.org/officeDocument/2006/relationships/hyperlink" Target="https://www.securitepublique.gc.ca/cnt/ntnl-scrt/crtcl-nfrstrctr/cci-iec-fr.aspx" TargetMode="External"/><Relationship Id="rId69" Type="http://schemas.openxmlformats.org/officeDocument/2006/relationships/hyperlink" Target="https://ressources-naturelles.canada.ca/science-et-donnees/science-et-recherche/dangers-naturels/cartographie-des-inondations/24228" TargetMode="External"/><Relationship Id="rId8" Type="http://schemas.openxmlformats.org/officeDocument/2006/relationships/hyperlink" Target="https://www.intactcentreclimateadaptation.ca/?page_id=9590&amp;preview=true" TargetMode="External"/><Relationship Id="rId51" Type="http://schemas.openxmlformats.org/officeDocument/2006/relationships/hyperlink" Target="https://www.centreintactadaptationclimat.ca/infographies/" TargetMode="External"/><Relationship Id="rId3" Type="http://schemas.openxmlformats.org/officeDocument/2006/relationships/hyperlink" Target="https://www.centreintactadaptationclimat.ca/gestion-des-inondations-et-de-l-erosion-a-l-echelle-du-bassin-versant/" TargetMode="External"/><Relationship Id="rId12" Type="http://schemas.openxmlformats.org/officeDocument/2006/relationships/hyperlink" Target="https://publications.gc.ca/collections/collection_2022/rncan-nrcan/m183-2/M183-2-8902-eng.pdf" TargetMode="External"/><Relationship Id="rId17" Type="http://schemas.openxmlformats.org/officeDocument/2006/relationships/hyperlink" Target="https://mnai.ca/media/2021/11/Coastal-Assets-French-Guidance-Document_final.pdf" TargetMode="External"/><Relationship Id="rId25" Type="http://schemas.openxmlformats.org/officeDocument/2006/relationships/hyperlink" Target="https://www.csagroup.org/fr/store/product/CSA%20PLUS%204013:19/" TargetMode="External"/><Relationship Id="rId33" Type="http://schemas.openxmlformats.org/officeDocument/2006/relationships/hyperlink" Target="https://www.scc.ca/en/system/files/publications/Norton-ICLR-SCC_-_Efficient_and_Cost_Effective_I-I_Reduction_Programs_-_2021_EN.pdf" TargetMode="External"/><Relationship Id="rId38" Type="http://schemas.openxmlformats.org/officeDocument/2006/relationships/hyperlink" Target="https://www.csagroup.org/fr/store/product/2705167/" TargetMode="External"/><Relationship Id="rId46" Type="http://schemas.openxmlformats.org/officeDocument/2006/relationships/hyperlink" Target="https://www.centreintactadaptationclimat.ca/mers-montantes-et-sables-mouvants-allier-les-infrastructures-naturelles-et-grises-pour-proteger-les-collectivites-cotieres/" TargetMode="External"/><Relationship Id="rId59" Type="http://schemas.openxmlformats.org/officeDocument/2006/relationships/hyperlink" Target="https://www.csagroup.org/fr/store/product/2705376/" TargetMode="External"/><Relationship Id="rId67" Type="http://schemas.openxmlformats.org/officeDocument/2006/relationships/hyperlink" Target="https://www.thecanadianencyclopedia.ca/fr/article/gouvernement-municipal" TargetMode="External"/><Relationship Id="rId20" Type="http://schemas.openxmlformats.org/officeDocument/2006/relationships/hyperlink" Target="https://www.bnq.qc.ca/en/standardization/civil-engineering-and-urban-infrastructure/inflow-and-infiltration.html" TargetMode="External"/><Relationship Id="rId41" Type="http://schemas.openxmlformats.org/officeDocument/2006/relationships/hyperlink" Target="https://shoreline.noaa.gov/glossary.html" TargetMode="External"/><Relationship Id="rId54" Type="http://schemas.openxmlformats.org/officeDocument/2006/relationships/hyperlink" Target="https://www.centreintactadaptationclimat.ca/wp-content/uploads/2023/05/CentreIntact-3-etapes-pour-une-protection-rentable-QR.pdf" TargetMode="External"/><Relationship Id="rId62" Type="http://schemas.openxmlformats.org/officeDocument/2006/relationships/hyperlink" Target="https://mnai.ca/media/2019/06/MNAI-Org-Charts.pdf" TargetMode="External"/><Relationship Id="rId70" Type="http://schemas.openxmlformats.org/officeDocument/2006/relationships/printerSettings" Target="../printerSettings/printerSettings11.bin"/><Relationship Id="rId1" Type="http://schemas.openxmlformats.org/officeDocument/2006/relationships/hyperlink" Target="https://www.csagroup.org/fr/store/product/Z800-18/" TargetMode="External"/><Relationship Id="rId6" Type="http://schemas.openxmlformats.org/officeDocument/2006/relationships/hyperlink" Target="https://consult.environment-agency.gov.uk/hnl/propertyfloodresilience/" TargetMode="External"/><Relationship Id="rId15" Type="http://schemas.openxmlformats.org/officeDocument/2006/relationships/hyperlink" Target="https://doi.org/10.4224/40002045" TargetMode="External"/><Relationship Id="rId23" Type="http://schemas.openxmlformats.org/officeDocument/2006/relationships/hyperlink" Target="https://www.csagroup.org/fr/store/product/CSA%20W204:19/" TargetMode="External"/><Relationship Id="rId28" Type="http://schemas.openxmlformats.org/officeDocument/2006/relationships/hyperlink" Target="https://www.csagroup.org/fr/article/le-guide-pratique-des-municipalites-sur-les-normes-de-groupe-csa-relatives-a-leau-des-collectivites/" TargetMode="External"/><Relationship Id="rId36" Type="http://schemas.openxmlformats.org/officeDocument/2006/relationships/hyperlink" Target="https://www.csagroup.org/fr/article/le-guide-pratique-des-municipalites-sur-les-normes-de-groupe-csa-relatives-a-leau-des-collectivites/" TargetMode="External"/><Relationship Id="rId49" Type="http://schemas.openxmlformats.org/officeDocument/2006/relationships/hyperlink" Target="https://fcm.ca/fr/ressources/pgam/guide-commencez-gerer-actifs-municipalite" TargetMode="External"/><Relationship Id="rId57" Type="http://schemas.openxmlformats.org/officeDocument/2006/relationships/hyperlink" Target="https://atlas-vulnerabilite.ulaval.ca/" TargetMode="External"/><Relationship Id="rId10" Type="http://schemas.openxmlformats.org/officeDocument/2006/relationships/hyperlink" Target="https://www.centreintactadaptationclimat.ca/wp-content/uploads/2023/05/CentreIntact-3-etapes-pour-une-protection-rentable-QR.pdf" TargetMode="External"/><Relationship Id="rId31" Type="http://schemas.openxmlformats.org/officeDocument/2006/relationships/hyperlink" Target="https://www.securitepublique.gc.ca/cnt/ntnl-scrt/crtcl-nfrstrctr/cci-iec-fr.aspx" TargetMode="External"/><Relationship Id="rId44" Type="http://schemas.openxmlformats.org/officeDocument/2006/relationships/hyperlink" Target="https://www.csagroup.org/fr/store/product/Z800-18/" TargetMode="External"/><Relationship Id="rId52" Type="http://schemas.openxmlformats.org/officeDocument/2006/relationships/hyperlink" Target="https://ccme.ca/fr/res/niframework_fr.pdf" TargetMode="External"/><Relationship Id="rId60" Type="http://schemas.openxmlformats.org/officeDocument/2006/relationships/hyperlink" Target="https://doi.org/10.4095/308129" TargetMode="External"/><Relationship Id="rId65" Type="http://schemas.openxmlformats.org/officeDocument/2006/relationships/hyperlink" Target="https://stewardshipcentrebc.ca/green-shores-home/gs-programs/gs-local-government/" TargetMode="External"/><Relationship Id="rId4" Type="http://schemas.openxmlformats.org/officeDocument/2006/relationships/hyperlink" Target="https://www.centreintactadaptationclimat.ca/inscrire-la-nature-au-bilan/" TargetMode="External"/><Relationship Id="rId9" Type="http://schemas.openxmlformats.org/officeDocument/2006/relationships/hyperlink" Target="https://www.centreintactadaptationclimat.ca/infographies/" TargetMode="External"/><Relationship Id="rId13" Type="http://schemas.openxmlformats.org/officeDocument/2006/relationships/hyperlink" Target="https://www.centreintactadaptationclimat.ca/wp-content/uploads/2019/10/Faire-face-aux-inondations-1.pdf" TargetMode="External"/><Relationship Id="rId18" Type="http://schemas.openxmlformats.org/officeDocument/2006/relationships/hyperlink" Target="https://www.redcross.ca/crc/documents/3-1-4-2_dm_high_risk_populations.pdf" TargetMode="External"/><Relationship Id="rId39" Type="http://schemas.openxmlformats.org/officeDocument/2006/relationships/hyperlink" Target="https://www.csagroup.org/fr/store/product/CSA%20W204:19/" TargetMode="External"/><Relationship Id="rId34" Type="http://schemas.openxmlformats.org/officeDocument/2006/relationships/hyperlink" Target="https://www.bnq.qc.ca/fr/normalisation/genie-civil-et-infrastructures-urbaines/captage-et-infiltration.html" TargetMode="External"/><Relationship Id="rId50" Type="http://schemas.openxmlformats.org/officeDocument/2006/relationships/hyperlink" Target="https://www.intactcentreclimateadaptation.ca/?page_id=9590&amp;preview=true" TargetMode="External"/><Relationship Id="rId55" Type="http://schemas.openxmlformats.org/officeDocument/2006/relationships/hyperlink" Target="https://www.ipcc.ch/site/assets/uploads/sites/2/2019/10/SR15_Glossary_french.pdf"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sagroup.org/fr/store/product/CSA%20W210:21/" TargetMode="External"/><Relationship Id="rId1" Type="http://schemas.openxmlformats.org/officeDocument/2006/relationships/hyperlink" Target="https://www.csagroup.org/fr/store/product/CSA%20W210:21/"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centreintactadaptationclimat.ca/diagnostic-risque-inondation-municipal" TargetMode="External"/><Relationship Id="rId1" Type="http://schemas.openxmlformats.org/officeDocument/2006/relationships/hyperlink" Target="https://support.microsoft.com/fr-fr/office/verrouiller-ou-d%C3%A9verrouiller-des-zones-sp%C3%A9cifiques-d-une-feuille-de-calcul-prot%C3%A9g%C3%A9e-75481b72-db8a-4267-8c43-042a5f2cd93a"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mnai.ca/media/2018/01/FCMPrimer_Jan1_2018.pdf" TargetMode="External"/><Relationship Id="rId21" Type="http://schemas.openxmlformats.org/officeDocument/2006/relationships/hyperlink" Target="https://natural-resources.canada.ca/science-and-data/science-and-research/natural-hazards/flood-mapping/federal-flood-mapping-guidelines-series/25214" TargetMode="External"/><Relationship Id="rId42" Type="http://schemas.openxmlformats.org/officeDocument/2006/relationships/hyperlink" Target="https://www.csagroup.org/wp-content/uploads/CSA-Group-Research-Nature-Based-Solutions-for-Coastal-and-Riverine-Flood-and-Erosion-Risk-Management.pdf" TargetMode="External"/><Relationship Id="rId47" Type="http://schemas.openxmlformats.org/officeDocument/2006/relationships/hyperlink" Target="https://www.intactcentreclimateadaptation.ca/?page_id=9590&amp;preview=true" TargetMode="External"/><Relationship Id="rId63" Type="http://schemas.openxmlformats.org/officeDocument/2006/relationships/hyperlink" Target="https://www.centreintactadaptationclimat.ca/mers-montantes-et-sables-mouvants-allier-les-infrastructures-naturelles-et-grises-pour-proteger-les-collectivites-cotieres/" TargetMode="External"/><Relationship Id="rId68" Type="http://schemas.openxmlformats.org/officeDocument/2006/relationships/hyperlink" Target="https://www.centreintactadaptationclimat.ca/wp-content/uploads/2019/10/Faire-face-aux-inondations-1.pdf" TargetMode="External"/><Relationship Id="rId84" Type="http://schemas.openxmlformats.org/officeDocument/2006/relationships/drawing" Target="../drawings/drawing5.xml"/><Relationship Id="rId16" Type="http://schemas.openxmlformats.org/officeDocument/2006/relationships/hyperlink" Target="https://publications.gc.ca/collections/collection_2022/rncan-nrcan/m183-2/M183-2-8902-eng.pdf" TargetMode="External"/><Relationship Id="rId11" Type="http://schemas.openxmlformats.org/officeDocument/2006/relationships/hyperlink" Target="https://www.intactcentreclimateadaptation.ca/wp-content/uploads/2023/05/IntactCentre-3-steps-home-flood-pretection-QR.pdf" TargetMode="External"/><Relationship Id="rId32" Type="http://schemas.openxmlformats.org/officeDocument/2006/relationships/hyperlink" Target="https://stewardshipcentrebc.ca/green-shores-home/gs-programs/gs-local-government/" TargetMode="External"/><Relationship Id="rId37" Type="http://schemas.openxmlformats.org/officeDocument/2006/relationships/hyperlink" Target="https://www.csagroup.org/store/product/2705176/" TargetMode="External"/><Relationship Id="rId53" Type="http://schemas.openxmlformats.org/officeDocument/2006/relationships/hyperlink" Target="https://www.csagroup.org/fr/store/product/2705176/" TargetMode="External"/><Relationship Id="rId58" Type="http://schemas.openxmlformats.org/officeDocument/2006/relationships/hyperlink" Target="https://www.centreintactadaptationclimat.ca/wp-content/uploads/2023/05/CentreIntact-3-etapes-pour-une-protection-rentable-QR.pdf" TargetMode="External"/><Relationship Id="rId74" Type="http://schemas.openxmlformats.org/officeDocument/2006/relationships/hyperlink" Target="https://www.csagroup.org/fr/store/product/CSA%20W204:19/" TargetMode="External"/><Relationship Id="rId79" Type="http://schemas.openxmlformats.org/officeDocument/2006/relationships/hyperlink" Target="https://www.centreintactadaptationclimat.ca/inscrire-la-nature-au-bilan/" TargetMode="External"/><Relationship Id="rId5" Type="http://schemas.openxmlformats.org/officeDocument/2006/relationships/hyperlink" Target="https://www.csagroup.org/store/product/CSA%20W204:19/" TargetMode="External"/><Relationship Id="rId19" Type="http://schemas.openxmlformats.org/officeDocument/2006/relationships/hyperlink" Target="https://www.redcross.ca/crc/documents/3-1-4-2_dm_high_risk_populations.pdf" TargetMode="External"/><Relationship Id="rId14" Type="http://schemas.openxmlformats.org/officeDocument/2006/relationships/hyperlink" Target="https://www.intactcentreclimateadaptation.ca/wp-content/uploads/2023/05/IntactCentre-3-steps-home-flood-pretection-QR.pdf" TargetMode="External"/><Relationship Id="rId22" Type="http://schemas.openxmlformats.org/officeDocument/2006/relationships/hyperlink" Target="https://ccme.ca/en/res/niframework_en.pdf" TargetMode="External"/><Relationship Id="rId27" Type="http://schemas.openxmlformats.org/officeDocument/2006/relationships/hyperlink" Target="https://www.intactcentreclimateadaptation.ca/getting-nature-on-the-balance-sheet/" TargetMode="External"/><Relationship Id="rId30" Type="http://schemas.openxmlformats.org/officeDocument/2006/relationships/hyperlink" Target="https://www.csagroup.org/store/product/2705176/" TargetMode="External"/><Relationship Id="rId35" Type="http://schemas.openxmlformats.org/officeDocument/2006/relationships/hyperlink" Target="https://www.bnq.qc.ca/fr/normalisation/genie-civil-et-infrastructures-urbaines/captage-et-infiltration.html" TargetMode="External"/><Relationship Id="rId43" Type="http://schemas.openxmlformats.org/officeDocument/2006/relationships/hyperlink" Target="https://www.centreintactadaptationclimat.ca/les-rapports-recents/surmonter-la-tempete-elaborer-une-norme-canadienne-pour-render-les-zones-residentielles-existantes-resilientes-face-aux-inondations/" TargetMode="External"/><Relationship Id="rId48" Type="http://schemas.openxmlformats.org/officeDocument/2006/relationships/hyperlink" Target="https://www.csagroup.org/store/product/2705176/" TargetMode="External"/><Relationship Id="rId56" Type="http://schemas.openxmlformats.org/officeDocument/2006/relationships/hyperlink" Target="https://www.intactcentreclimateadaptation.ca/?page_id=9590&amp;preview=true" TargetMode="External"/><Relationship Id="rId64" Type="http://schemas.openxmlformats.org/officeDocument/2006/relationships/hyperlink" Target="https://ccme.ca/fr/res/niframework_fr.pdf" TargetMode="External"/><Relationship Id="rId69" Type="http://schemas.openxmlformats.org/officeDocument/2006/relationships/hyperlink" Target="https://www.csagroup.org/store/product/2705176/" TargetMode="External"/><Relationship Id="rId77" Type="http://schemas.openxmlformats.org/officeDocument/2006/relationships/hyperlink" Target="https://www.csagroup.org/fr/store/product/2705167/" TargetMode="External"/><Relationship Id="rId8" Type="http://schemas.openxmlformats.org/officeDocument/2006/relationships/hyperlink" Target="https://www.intactcentreclimateadaptation.ca/wp-content/uploads/2019/01/Weathering-the-Storm.pdf" TargetMode="External"/><Relationship Id="rId51" Type="http://schemas.openxmlformats.org/officeDocument/2006/relationships/hyperlink" Target="https://ressources-naturelles.canada.ca/types-et-processus-de-cartographie-des-zones-inondables/24265?_gl=1*ox2ttc*_ga*MzY2MDM3NTg1LjE2NTE2MDE5ODk.*_ga_C2N57Y7DX5*MTcwNzg0MjA1NC40NC4xLjE3MDc4NDIwNjMuMC4wLjA." TargetMode="External"/><Relationship Id="rId72" Type="http://schemas.openxmlformats.org/officeDocument/2006/relationships/hyperlink" Target="https://www.csagroup.org/fr/store/product/2705167/" TargetMode="External"/><Relationship Id="rId80" Type="http://schemas.openxmlformats.org/officeDocument/2006/relationships/hyperlink" Target="https://ressources-naturelles.canada.ca/science-et-donnees/science-et-recherche/dangers-naturels/cartographie-des-inondations/24228" TargetMode="External"/><Relationship Id="rId85" Type="http://schemas.openxmlformats.org/officeDocument/2006/relationships/vmlDrawing" Target="../drawings/vmlDrawing1.vml"/><Relationship Id="rId3" Type="http://schemas.openxmlformats.org/officeDocument/2006/relationships/hyperlink" Target="https://www.intactcentreclimateadaptation.ca/recent-reports/climate-change-and-the-preparedness-of-16-major-canadian-cities-to-limit-flood-risk/" TargetMode="External"/><Relationship Id="rId12" Type="http://schemas.openxmlformats.org/officeDocument/2006/relationships/hyperlink" Target="https://www.intactcentreclimateadaptation.ca/wp-content/uploads/2019/04/Home-Flood-Protection-Program-Report-1.pdf" TargetMode="External"/><Relationship Id="rId17" Type="http://schemas.openxmlformats.org/officeDocument/2006/relationships/hyperlink" Target="https://www.csagroup.org/store/product/2705176/" TargetMode="External"/><Relationship Id="rId25" Type="http://schemas.openxmlformats.org/officeDocument/2006/relationships/hyperlink" Target="https://www.csagroup.org/store/product/2705376/" TargetMode="External"/><Relationship Id="rId33" Type="http://schemas.openxmlformats.org/officeDocument/2006/relationships/hyperlink" Target="https://www.intactcentreclimateadaptation.ca/wp-content/uploads/2019/01/Weathering-the-Storm.pdf" TargetMode="External"/><Relationship Id="rId38" Type="http://schemas.openxmlformats.org/officeDocument/2006/relationships/hyperlink" Target="https://www.intactcentreclimateadaptation.ca/wp-content/uploads/2019/01/Weathering-the-Storm.pdf" TargetMode="External"/><Relationship Id="rId46" Type="http://schemas.openxmlformats.org/officeDocument/2006/relationships/hyperlink" Target="https://www.intactcentreclimateadaptation.ca/recent-reports/climate-change-and-the-preparedness-of-16-major-canadian-cities-to-limit-flood-risk/" TargetMode="External"/><Relationship Id="rId59" Type="http://schemas.openxmlformats.org/officeDocument/2006/relationships/hyperlink" Target="https://fcm.ca/fr/ressources/pgam/guide-commencez-gerer-actifs-municipalite" TargetMode="External"/><Relationship Id="rId67" Type="http://schemas.openxmlformats.org/officeDocument/2006/relationships/hyperlink" Target="https://www.centreintactadaptationclimat.ca/wp-content/uploads/2023/05/CentreIntact-3-etapes-pour-une-protection-rentable-QR.pdf" TargetMode="External"/><Relationship Id="rId20" Type="http://schemas.openxmlformats.org/officeDocument/2006/relationships/hyperlink" Target="mailto:joanna.eyquem@uwaterloo.ca" TargetMode="External"/><Relationship Id="rId41" Type="http://schemas.openxmlformats.org/officeDocument/2006/relationships/hyperlink" Target="https://www.csagroup.org/wp-content/uploads/CSAGroup-Municipal-WaterStandards-How-To-Guide.pdf" TargetMode="External"/><Relationship Id="rId54" Type="http://schemas.openxmlformats.org/officeDocument/2006/relationships/hyperlink" Target="https://ressources-naturelles.canada.ca/science-et-donnees/science-et-recherche/dangers-naturels/guides-dorientation-federaux-sur-la-cartographie-des-zones-inondables/25215?_gl=1*ajcouv*_ga*MzY2MDM3NTg1LjE2NTE2MDE5ODk.*_ga_C2N57Y7DX5*MTcwNzg0MjA1NC40NC4xLjE3MDc4NDI0ODUuMC4wLjA." TargetMode="External"/><Relationship Id="rId62" Type="http://schemas.openxmlformats.org/officeDocument/2006/relationships/hyperlink" Target="https://www.centreintactadaptationclimat.ca/gestion-des-inondations-et-de-l-erosion-a-l-echelle-du-bassin-versant/" TargetMode="External"/><Relationship Id="rId70" Type="http://schemas.openxmlformats.org/officeDocument/2006/relationships/hyperlink" Target="https://www.csagroup.org/fr/store/product/2705176/" TargetMode="External"/><Relationship Id="rId75" Type="http://schemas.openxmlformats.org/officeDocument/2006/relationships/hyperlink" Target="https://www.csagroup.org/fr/store/product/2705167/" TargetMode="External"/><Relationship Id="rId83" Type="http://schemas.openxmlformats.org/officeDocument/2006/relationships/printerSettings" Target="../printerSettings/printerSettings9.bin"/><Relationship Id="rId1" Type="http://schemas.openxmlformats.org/officeDocument/2006/relationships/hyperlink" Target="https://www.csagroup.org/store/product/2705176/" TargetMode="External"/><Relationship Id="rId6" Type="http://schemas.openxmlformats.org/officeDocument/2006/relationships/hyperlink" Target="https://www.intactcentreclimateadaptation.ca/wp-content/uploads/2019/01/Weathering-the-Storm.pdf" TargetMode="External"/><Relationship Id="rId15" Type="http://schemas.openxmlformats.org/officeDocument/2006/relationships/hyperlink" Target="https://www.intactcentreclimateadaptation.ca/wp-content/uploads/2019/10/Ahead-of-the-Storm-1.pdf" TargetMode="External"/><Relationship Id="rId23" Type="http://schemas.openxmlformats.org/officeDocument/2006/relationships/hyperlink" Target="https://www.intactcentreclimateadaptation.ca/rising-seas-and-shifting-sands-combining-natural-and-grey-infrastructure-to-protect-canadas-eastern-and-western-coastal-communities/" TargetMode="External"/><Relationship Id="rId28" Type="http://schemas.openxmlformats.org/officeDocument/2006/relationships/hyperlink" Target="https://www.securitepublique.gc.ca/cnt/ntnl-scrt/crtcl-nfrstrctr/cci-iec-fr.aspx" TargetMode="External"/><Relationship Id="rId36" Type="http://schemas.openxmlformats.org/officeDocument/2006/relationships/hyperlink" Target="https://www.csagroup.org/fr/store/product/2704536/" TargetMode="External"/><Relationship Id="rId49" Type="http://schemas.openxmlformats.org/officeDocument/2006/relationships/hyperlink" Target="https://www.csagroup.org/fr/store/product/2705176/" TargetMode="External"/><Relationship Id="rId57" Type="http://schemas.openxmlformats.org/officeDocument/2006/relationships/hyperlink" Target="https://fcm.ca/fr/ressources/mic/outil-echelle-de-maturite-adaptation" TargetMode="External"/><Relationship Id="rId10" Type="http://schemas.openxmlformats.org/officeDocument/2006/relationships/hyperlink" Target="https://fcm.ca/en/resources/mcip/tool-climate-adaptation-maturity-scale" TargetMode="External"/><Relationship Id="rId31" Type="http://schemas.openxmlformats.org/officeDocument/2006/relationships/hyperlink" Target="https://www.csagroup.org/fr/store/product/2705176/" TargetMode="External"/><Relationship Id="rId44" Type="http://schemas.openxmlformats.org/officeDocument/2006/relationships/hyperlink" Target="https://www.intactcentreclimateadaptation.ca/?page_id=9590&amp;preview=true" TargetMode="External"/><Relationship Id="rId52" Type="http://schemas.openxmlformats.org/officeDocument/2006/relationships/hyperlink" Target="https://www.centreintactadaptationclimat.ca/les-rapports-recents/surmonter-la-tempete-elaborer-une-norme-canadienne-pour-render-les-zones-residentielles-existantes-resilientes-face-aux-inondations/" TargetMode="External"/><Relationship Id="rId60" Type="http://schemas.openxmlformats.org/officeDocument/2006/relationships/hyperlink" Target="https://www.centreintactadaptationclimat.ca/mers-montantes-et-sables-mouvants-allier-les-infrastructures-naturelles-et-grises-pour-proteger-les-collectivites-cotieres/" TargetMode="External"/><Relationship Id="rId65" Type="http://schemas.openxmlformats.org/officeDocument/2006/relationships/hyperlink" Target="https://www.centreintactadaptationclimat.ca/wp-content/uploads/2019/06/Ontario_HFPP_Report_French_V4-compressed-min-2.pdf" TargetMode="External"/><Relationship Id="rId73" Type="http://schemas.openxmlformats.org/officeDocument/2006/relationships/hyperlink" Target="https://www.centreintactadaptationclimat.ca/les-rapports-recents/surmonter-la-tempete-elaborer-une-norme-canadienne-pour-render-les-zones-residentielles-existantes-resilientes-face-aux-inondations/" TargetMode="External"/><Relationship Id="rId78" Type="http://schemas.openxmlformats.org/officeDocument/2006/relationships/hyperlink" Target="https://www.scc.ca/fr/system/files/publications/Norton-IPSC-CNN_-_Programmes_efficaces_et_rentable_de_reduction_du_C-I_-_2021_FR.pdf" TargetMode="External"/><Relationship Id="rId81" Type="http://schemas.openxmlformats.org/officeDocument/2006/relationships/hyperlink" Target="https://www.csagroup.org/fr/store/product/CSA%20PLUS%204013:19/" TargetMode="External"/><Relationship Id="rId86" Type="http://schemas.openxmlformats.org/officeDocument/2006/relationships/comments" Target="../comments1.xml"/><Relationship Id="rId4" Type="http://schemas.openxmlformats.org/officeDocument/2006/relationships/hyperlink" Target="https://www.csagroup.org/store/product/2705176/" TargetMode="External"/><Relationship Id="rId9" Type="http://schemas.openxmlformats.org/officeDocument/2006/relationships/hyperlink" Target="https://www.csagroup.org/store/product/2705176/" TargetMode="External"/><Relationship Id="rId13" Type="http://schemas.openxmlformats.org/officeDocument/2006/relationships/hyperlink" Target="https://www.csagroup.org/store/product/Z800-18/" TargetMode="External"/><Relationship Id="rId18" Type="http://schemas.openxmlformats.org/officeDocument/2006/relationships/hyperlink" Target="https://atlas-vulnerabilite.ulaval.ca/aleas-hydrometerologiques/" TargetMode="External"/><Relationship Id="rId39" Type="http://schemas.openxmlformats.org/officeDocument/2006/relationships/hyperlink" Target="https://www.csagroup.org/store/product/CSA%20W204:19/" TargetMode="External"/><Relationship Id="rId34" Type="http://schemas.openxmlformats.org/officeDocument/2006/relationships/hyperlink" Target="https://www.scc.ca/sites/default/files/files/SCC_RPT_Norton-ICLR-EC-SCC-II-in-New-Sewer-Construction-2019-11-20_ENG.pdf" TargetMode="External"/><Relationship Id="rId50" Type="http://schemas.openxmlformats.org/officeDocument/2006/relationships/hyperlink" Target="https://www.centreintactadaptationclimat.ca/les-rapports-recents/surmonter-la-tempete-elaborer-une-norme-canadienne-pour-render-les-zones-residentielles-existantes-resilientes-face-aux-inondations/" TargetMode="External"/><Relationship Id="rId55" Type="http://schemas.openxmlformats.org/officeDocument/2006/relationships/hyperlink" Target="https://www.intactcentreclimateadaptation.ca/recent-reports/climate-change-and-the-preparedness-of-16-major-canadian-cities-to-limit-flood-risk/" TargetMode="External"/><Relationship Id="rId76" Type="http://schemas.openxmlformats.org/officeDocument/2006/relationships/hyperlink" Target="https://www.csagroup.org/fr/article/le-guide-pratique-des-municipalites-sur-les-normes-de-groupe-csa-relatives-a-leau-des-collectivites/" TargetMode="External"/><Relationship Id="rId7" Type="http://schemas.openxmlformats.org/officeDocument/2006/relationships/hyperlink" Target="https://natural-resources.canada.ca/science-and-data/science-and-research/natural-hazards/flood-mapping-types-and-process/24264" TargetMode="External"/><Relationship Id="rId71" Type="http://schemas.openxmlformats.org/officeDocument/2006/relationships/hyperlink" Target="https://www.centreintactadaptationclimat.ca/les-rapports-recents/surmonter-la-tempete-elaborer-une-norme-canadienne-pour-render-les-zones-residentielles-existantes-resilientes-face-aux-inondations/" TargetMode="External"/><Relationship Id="rId2" Type="http://schemas.openxmlformats.org/officeDocument/2006/relationships/hyperlink" Target="https://www.intactcentreclimateadaptation.ca/wp-content/uploads/2019/01/Weathering-the-Storm.pdf" TargetMode="External"/><Relationship Id="rId29" Type="http://schemas.openxmlformats.org/officeDocument/2006/relationships/hyperlink" Target="https://www.intactcentreclimateadaptation.ca/wp-content/uploads/2024/01/CentreIntact-Mesures_dinondation_pour_limmobilier_commercial.pdf" TargetMode="External"/><Relationship Id="rId24" Type="http://schemas.openxmlformats.org/officeDocument/2006/relationships/hyperlink" Target="https://www.intactcentreclimateadaptation.ca/managing-flooding-and-erosion-at-the-watershed-scale/" TargetMode="External"/><Relationship Id="rId40" Type="http://schemas.openxmlformats.org/officeDocument/2006/relationships/hyperlink" Target="https://www.csagroup.org/store/product/2705167/" TargetMode="External"/><Relationship Id="rId45" Type="http://schemas.openxmlformats.org/officeDocument/2006/relationships/hyperlink" Target="https://www.csagroup.org/fr/store/product/CSA%20W204:19/" TargetMode="External"/><Relationship Id="rId66" Type="http://schemas.openxmlformats.org/officeDocument/2006/relationships/hyperlink" Target="https://www.csagroup.org/fr/store/product/Z800-18/" TargetMode="External"/><Relationship Id="rId87" Type="http://schemas.microsoft.com/office/2017/10/relationships/threadedComment" Target="../threadedComments/threadedComment1.xml"/><Relationship Id="rId61" Type="http://schemas.openxmlformats.org/officeDocument/2006/relationships/hyperlink" Target="https://www.csagroup.org/fr/store/product/2705376/" TargetMode="External"/><Relationship Id="rId82" Type="http://schemas.openxmlformats.org/officeDocument/2006/relationships/hyperlink" Target="https://www.csagroup.org/fr/store/product/CSA%20PLUS%204013: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V217"/>
  <sheetViews>
    <sheetView showGridLines="0" tabSelected="1" zoomScaleNormal="100" zoomScaleSheetLayoutView="100" workbookViewId="0">
      <selection activeCell="A3" sqref="A3"/>
    </sheetView>
  </sheetViews>
  <sheetFormatPr defaultColWidth="0" defaultRowHeight="14.4" zeroHeight="1" x14ac:dyDescent="0.25"/>
  <cols>
    <col min="1" max="2" width="9.09765625" style="1" customWidth="1"/>
    <col min="3" max="3" width="10.8984375" style="1" customWidth="1"/>
    <col min="4" max="4" width="2.8984375" style="1" customWidth="1"/>
    <col min="5" max="17" width="9.09765625" style="1" customWidth="1"/>
    <col min="18" max="18" width="9.09765625" style="1" hidden="1" customWidth="1"/>
    <col min="19" max="16384" width="4.3984375" style="1" hidden="1"/>
  </cols>
  <sheetData>
    <row r="1" spans="1:19" ht="254.1" customHeight="1" x14ac:dyDescent="0.3">
      <c r="A1" s="674" t="e" vm="1">
        <v>#VALUE!</v>
      </c>
      <c r="B1" s="674"/>
      <c r="C1" s="674"/>
      <c r="D1" s="674"/>
      <c r="E1" s="674"/>
      <c r="F1" s="674"/>
      <c r="G1" s="674"/>
      <c r="H1" s="674"/>
      <c r="I1" s="674"/>
      <c r="J1" s="674"/>
      <c r="K1" s="674"/>
      <c r="L1" s="674"/>
      <c r="M1" s="674"/>
      <c r="N1" s="674"/>
      <c r="O1" s="674"/>
      <c r="P1" s="674"/>
      <c r="Q1" s="674"/>
      <c r="R1" s="26"/>
    </row>
    <row r="2" spans="1:19" x14ac:dyDescent="0.3">
      <c r="A2" s="26"/>
      <c r="B2" s="26"/>
      <c r="C2" s="27"/>
      <c r="D2" s="27"/>
      <c r="E2" s="28"/>
      <c r="F2" s="28"/>
      <c r="G2" s="28"/>
      <c r="H2" s="29"/>
      <c r="I2" s="28"/>
      <c r="J2" s="28"/>
      <c r="K2" s="28"/>
      <c r="L2" s="27"/>
      <c r="M2" s="26"/>
      <c r="N2" s="26"/>
      <c r="O2" s="26"/>
      <c r="P2" s="26"/>
      <c r="Q2" s="26"/>
      <c r="R2" s="26"/>
    </row>
    <row r="3" spans="1:19" ht="25.8" x14ac:dyDescent="0.25">
      <c r="C3" s="30" t="s">
        <v>0</v>
      </c>
      <c r="D3" s="30"/>
      <c r="E3" s="30"/>
      <c r="F3" s="30"/>
      <c r="G3" s="30"/>
      <c r="H3" s="30"/>
      <c r="I3" s="30"/>
      <c r="J3" s="30"/>
      <c r="K3" s="30"/>
      <c r="L3" s="30"/>
      <c r="M3" s="30"/>
      <c r="N3" s="30"/>
      <c r="O3" s="30"/>
      <c r="P3" s="30"/>
      <c r="Q3" s="30"/>
      <c r="R3" s="30"/>
      <c r="S3" s="30"/>
    </row>
    <row r="4" spans="1:19" x14ac:dyDescent="0.25"/>
    <row r="5" spans="1:19" ht="21" x14ac:dyDescent="0.25">
      <c r="A5" s="697"/>
      <c r="C5" s="31" t="s">
        <v>800</v>
      </c>
      <c r="D5" s="32"/>
      <c r="E5" s="32"/>
      <c r="F5" s="32"/>
      <c r="G5" s="32"/>
      <c r="H5" s="32"/>
      <c r="I5" s="32"/>
      <c r="J5" s="32"/>
      <c r="K5" s="32"/>
      <c r="L5" s="32"/>
      <c r="M5" s="32"/>
      <c r="N5" s="32"/>
      <c r="O5" s="32"/>
      <c r="P5" s="32"/>
      <c r="Q5" s="32"/>
      <c r="R5" s="32"/>
    </row>
    <row r="6" spans="1:19" ht="15" customHeight="1" x14ac:dyDescent="0.25">
      <c r="A6" s="697"/>
    </row>
    <row r="7" spans="1:19" ht="15" customHeight="1" x14ac:dyDescent="0.25">
      <c r="A7" s="697"/>
      <c r="C7" s="675" t="s">
        <v>787</v>
      </c>
      <c r="D7" s="675"/>
      <c r="E7" s="675"/>
      <c r="F7" s="675"/>
      <c r="G7" s="675"/>
      <c r="H7" s="675"/>
      <c r="I7" s="675"/>
      <c r="J7" s="675"/>
      <c r="K7" s="675"/>
      <c r="L7" s="675"/>
      <c r="M7" s="675"/>
      <c r="N7" s="675"/>
      <c r="O7" s="675"/>
      <c r="P7" s="33"/>
      <c r="Q7" s="33"/>
      <c r="R7" s="33"/>
    </row>
    <row r="8" spans="1:19" ht="15" customHeight="1" x14ac:dyDescent="0.25">
      <c r="A8" s="697"/>
      <c r="C8" s="675"/>
      <c r="D8" s="675"/>
      <c r="E8" s="675"/>
      <c r="F8" s="675"/>
      <c r="G8" s="675"/>
      <c r="H8" s="675"/>
      <c r="I8" s="675"/>
      <c r="J8" s="675"/>
      <c r="K8" s="675"/>
      <c r="L8" s="675"/>
      <c r="M8" s="675"/>
      <c r="N8" s="675"/>
      <c r="O8" s="675"/>
      <c r="P8" s="33"/>
      <c r="Q8" s="33"/>
      <c r="R8" s="33"/>
    </row>
    <row r="9" spans="1:19" ht="15" customHeight="1" x14ac:dyDescent="0.25">
      <c r="A9" s="697"/>
      <c r="C9" s="675"/>
      <c r="D9" s="675"/>
      <c r="E9" s="675"/>
      <c r="F9" s="675"/>
      <c r="G9" s="675"/>
      <c r="H9" s="675"/>
      <c r="I9" s="675"/>
      <c r="J9" s="675"/>
      <c r="K9" s="675"/>
      <c r="L9" s="675"/>
      <c r="M9" s="675"/>
      <c r="N9" s="675"/>
      <c r="O9" s="675"/>
      <c r="P9" s="33"/>
      <c r="Q9" s="33"/>
      <c r="R9" s="33"/>
    </row>
    <row r="10" spans="1:19" ht="15" customHeight="1" x14ac:dyDescent="0.25">
      <c r="A10" s="697"/>
      <c r="C10" s="675"/>
      <c r="D10" s="675"/>
      <c r="E10" s="675"/>
      <c r="F10" s="675"/>
      <c r="G10" s="675"/>
      <c r="H10" s="675"/>
      <c r="I10" s="675"/>
      <c r="J10" s="675"/>
      <c r="K10" s="675"/>
      <c r="L10" s="675"/>
      <c r="M10" s="675"/>
      <c r="N10" s="675"/>
      <c r="O10" s="675"/>
      <c r="P10" s="33"/>
      <c r="Q10" s="33"/>
      <c r="R10" s="33"/>
    </row>
    <row r="11" spans="1:19" ht="15" customHeight="1" x14ac:dyDescent="0.25">
      <c r="A11" s="697"/>
      <c r="C11" s="675"/>
      <c r="D11" s="675"/>
      <c r="E11" s="675"/>
      <c r="F11" s="675"/>
      <c r="G11" s="675"/>
      <c r="H11" s="675"/>
      <c r="I11" s="675"/>
      <c r="J11" s="675"/>
      <c r="K11" s="675"/>
      <c r="L11" s="675"/>
      <c r="M11" s="675"/>
      <c r="N11" s="675"/>
      <c r="O11" s="675"/>
      <c r="P11" s="33"/>
      <c r="Q11" s="33"/>
      <c r="R11" s="33"/>
    </row>
    <row r="12" spans="1:19" ht="14.1" customHeight="1" x14ac:dyDescent="0.25">
      <c r="A12" s="697"/>
      <c r="C12" s="676" t="s">
        <v>788</v>
      </c>
      <c r="D12" s="676"/>
      <c r="E12" s="676"/>
      <c r="F12" s="676"/>
      <c r="G12" s="676"/>
      <c r="H12" s="676"/>
      <c r="I12" s="676"/>
      <c r="J12" s="676"/>
      <c r="K12" s="676"/>
      <c r="L12" s="676"/>
      <c r="M12" s="676"/>
      <c r="N12" s="676"/>
      <c r="O12" s="676"/>
      <c r="P12" s="34"/>
      <c r="Q12" s="34"/>
      <c r="R12" s="34"/>
    </row>
    <row r="13" spans="1:19" x14ac:dyDescent="0.25">
      <c r="A13" s="697"/>
      <c r="C13" s="676"/>
      <c r="D13" s="676"/>
      <c r="E13" s="676"/>
      <c r="F13" s="676"/>
      <c r="G13" s="676"/>
      <c r="H13" s="676"/>
      <c r="I13" s="676"/>
      <c r="J13" s="676"/>
      <c r="K13" s="676"/>
      <c r="L13" s="676"/>
      <c r="M13" s="676"/>
      <c r="N13" s="676"/>
      <c r="O13" s="676"/>
      <c r="P13" s="34"/>
      <c r="Q13" s="34"/>
      <c r="R13" s="34"/>
    </row>
    <row r="14" spans="1:19" ht="15.6" customHeight="1" x14ac:dyDescent="0.25">
      <c r="A14" s="697"/>
      <c r="C14" s="676"/>
      <c r="D14" s="676"/>
      <c r="E14" s="676"/>
      <c r="F14" s="676"/>
      <c r="G14" s="676"/>
      <c r="H14" s="676"/>
      <c r="I14" s="676"/>
      <c r="J14" s="676"/>
      <c r="K14" s="676"/>
      <c r="L14" s="676"/>
      <c r="M14" s="676"/>
      <c r="N14" s="676"/>
      <c r="O14" s="676"/>
      <c r="P14" s="34"/>
      <c r="Q14" s="34"/>
      <c r="R14" s="34"/>
    </row>
    <row r="15" spans="1:19" ht="15.6" customHeight="1" x14ac:dyDescent="0.25">
      <c r="A15" s="697"/>
      <c r="C15" s="676"/>
      <c r="D15" s="676"/>
      <c r="E15" s="676"/>
      <c r="F15" s="676"/>
      <c r="G15" s="676"/>
      <c r="H15" s="676"/>
      <c r="I15" s="676"/>
      <c r="J15" s="676"/>
      <c r="K15" s="676"/>
      <c r="L15" s="676"/>
      <c r="M15" s="676"/>
      <c r="N15" s="676"/>
      <c r="O15" s="676"/>
      <c r="P15" s="34"/>
      <c r="Q15" s="34"/>
      <c r="R15" s="34"/>
    </row>
    <row r="16" spans="1:19" ht="15.6" customHeight="1" x14ac:dyDescent="0.25">
      <c r="A16" s="697"/>
      <c r="C16" s="676"/>
      <c r="D16" s="676"/>
      <c r="E16" s="676"/>
      <c r="F16" s="676"/>
      <c r="G16" s="676"/>
      <c r="H16" s="676"/>
      <c r="I16" s="676"/>
      <c r="J16" s="676"/>
      <c r="K16" s="676"/>
      <c r="L16" s="676"/>
      <c r="M16" s="676"/>
      <c r="N16" s="676"/>
      <c r="O16" s="676"/>
      <c r="P16" s="34"/>
      <c r="Q16" s="34"/>
      <c r="R16" s="34"/>
    </row>
    <row r="17" spans="1:22" ht="14.1" customHeight="1" x14ac:dyDescent="0.25">
      <c r="C17" s="5"/>
      <c r="D17" s="5"/>
      <c r="E17" s="5"/>
      <c r="F17" s="5"/>
      <c r="G17" s="5"/>
      <c r="H17" s="5"/>
      <c r="I17" s="5"/>
      <c r="J17" s="5"/>
      <c r="K17" s="5"/>
      <c r="L17" s="5"/>
      <c r="M17" s="5"/>
      <c r="N17" s="5"/>
      <c r="O17" s="35"/>
      <c r="P17" s="35"/>
      <c r="Q17" s="35"/>
      <c r="R17" s="35"/>
      <c r="V17" s="31"/>
    </row>
    <row r="18" spans="1:22" ht="14.1" customHeight="1" x14ac:dyDescent="0.25">
      <c r="C18" s="670" t="s">
        <v>789</v>
      </c>
      <c r="D18" s="670"/>
      <c r="E18" s="670"/>
      <c r="F18" s="670"/>
      <c r="G18" s="670"/>
      <c r="H18" s="670"/>
      <c r="I18" s="33"/>
      <c r="J18" s="671" t="e" vm="2">
        <v>#VALUE!</v>
      </c>
      <c r="K18" s="672" t="s">
        <v>826</v>
      </c>
      <c r="L18" s="672"/>
      <c r="M18" s="672"/>
      <c r="N18" s="672"/>
      <c r="O18" s="672"/>
      <c r="P18" s="35"/>
      <c r="Q18" s="35"/>
      <c r="R18" s="35"/>
      <c r="V18" s="31"/>
    </row>
    <row r="19" spans="1:22" ht="12.75" customHeight="1" x14ac:dyDescent="0.25">
      <c r="C19" s="670"/>
      <c r="D19" s="670"/>
      <c r="E19" s="670"/>
      <c r="F19" s="670"/>
      <c r="G19" s="670"/>
      <c r="H19" s="670"/>
      <c r="I19" s="33"/>
      <c r="J19" s="671"/>
      <c r="K19" s="672"/>
      <c r="L19" s="672"/>
      <c r="M19" s="672"/>
      <c r="N19" s="672"/>
      <c r="O19" s="672"/>
      <c r="P19" s="697"/>
      <c r="Q19" s="35"/>
      <c r="R19" s="35"/>
      <c r="V19" s="31"/>
    </row>
    <row r="20" spans="1:22" ht="14.1" customHeight="1" x14ac:dyDescent="0.25">
      <c r="C20" s="5"/>
      <c r="D20" s="5"/>
      <c r="E20" s="5"/>
      <c r="F20" s="5"/>
      <c r="G20" s="5"/>
      <c r="H20" s="5"/>
      <c r="I20" s="5"/>
      <c r="J20" s="671"/>
      <c r="K20" s="672"/>
      <c r="L20" s="672"/>
      <c r="M20" s="672"/>
      <c r="N20" s="672"/>
      <c r="O20" s="672"/>
      <c r="P20" s="697"/>
      <c r="Q20" s="35"/>
      <c r="R20" s="35"/>
      <c r="V20" s="31"/>
    </row>
    <row r="21" spans="1:22" ht="14.1" customHeight="1" x14ac:dyDescent="0.25">
      <c r="C21" s="670" t="s">
        <v>561</v>
      </c>
      <c r="D21" s="670"/>
      <c r="E21" s="670"/>
      <c r="F21" s="670"/>
      <c r="G21" s="670"/>
      <c r="H21" s="670"/>
      <c r="I21" s="33"/>
      <c r="J21" s="671"/>
      <c r="K21" s="672"/>
      <c r="L21" s="672"/>
      <c r="M21" s="672"/>
      <c r="N21" s="672"/>
      <c r="O21" s="672"/>
      <c r="P21" s="697"/>
      <c r="Q21" s="35"/>
      <c r="R21" s="35"/>
      <c r="V21" s="31"/>
    </row>
    <row r="22" spans="1:22" ht="15" customHeight="1" x14ac:dyDescent="0.25">
      <c r="C22" s="670"/>
      <c r="D22" s="670"/>
      <c r="E22" s="670"/>
      <c r="F22" s="670"/>
      <c r="G22" s="670"/>
      <c r="H22" s="670"/>
      <c r="I22" s="33"/>
      <c r="J22" s="671"/>
      <c r="K22" s="672"/>
      <c r="L22" s="672"/>
      <c r="M22" s="672"/>
      <c r="N22" s="672"/>
      <c r="O22" s="672"/>
      <c r="P22" s="697"/>
      <c r="Q22" s="35"/>
      <c r="R22" s="35"/>
      <c r="V22" s="31"/>
    </row>
    <row r="23" spans="1:22" ht="14.1" customHeight="1" x14ac:dyDescent="0.25">
      <c r="C23" s="35"/>
      <c r="D23" s="35"/>
      <c r="E23" s="35"/>
      <c r="F23" s="35"/>
      <c r="G23" s="35"/>
      <c r="H23" s="35"/>
      <c r="P23" s="35"/>
      <c r="Q23" s="35"/>
      <c r="R23" s="35"/>
    </row>
    <row r="24" spans="1:22" ht="14.1" customHeight="1" x14ac:dyDescent="0.25">
      <c r="C24" s="35"/>
      <c r="D24" s="35"/>
      <c r="E24" s="35"/>
      <c r="F24" s="35"/>
      <c r="G24" s="35"/>
      <c r="H24" s="35"/>
      <c r="I24" s="35"/>
      <c r="J24" s="36"/>
      <c r="K24" s="37"/>
      <c r="L24" s="37"/>
      <c r="M24" s="37"/>
      <c r="N24" s="37"/>
      <c r="O24" s="37"/>
      <c r="P24" s="35"/>
      <c r="Q24" s="35"/>
      <c r="R24" s="35"/>
    </row>
    <row r="25" spans="1:22" ht="14.1" customHeight="1" x14ac:dyDescent="0.25">
      <c r="C25" s="5"/>
      <c r="D25" s="5"/>
      <c r="E25" s="5"/>
      <c r="F25" s="5"/>
      <c r="G25" s="5"/>
      <c r="H25" s="5"/>
      <c r="I25" s="5"/>
      <c r="J25" s="5"/>
      <c r="K25" s="5"/>
      <c r="L25" s="5"/>
      <c r="M25" s="5"/>
      <c r="N25" s="5"/>
      <c r="O25" s="35"/>
      <c r="P25" s="35"/>
      <c r="Q25" s="35"/>
      <c r="R25" s="35"/>
    </row>
    <row r="26" spans="1:22" ht="21" x14ac:dyDescent="0.25">
      <c r="C26" s="32" t="s">
        <v>790</v>
      </c>
      <c r="D26" s="32"/>
      <c r="E26" s="32"/>
      <c r="F26" s="32"/>
      <c r="G26" s="32"/>
      <c r="H26" s="32"/>
      <c r="I26" s="32"/>
      <c r="J26" s="32"/>
      <c r="K26" s="32"/>
      <c r="L26" s="32"/>
      <c r="M26" s="32"/>
      <c r="N26" s="32"/>
      <c r="O26" s="32"/>
      <c r="P26" s="32"/>
      <c r="Q26" s="32"/>
    </row>
    <row r="27" spans="1:22" ht="14.1" customHeight="1" x14ac:dyDescent="0.25">
      <c r="C27" s="31"/>
      <c r="D27" s="38"/>
      <c r="E27" s="31"/>
      <c r="F27" s="31"/>
      <c r="G27" s="31"/>
      <c r="H27" s="31"/>
      <c r="I27" s="31"/>
      <c r="J27" s="31"/>
      <c r="K27" s="31"/>
      <c r="L27" s="31"/>
      <c r="M27" s="31"/>
      <c r="N27" s="31"/>
      <c r="O27" s="31"/>
      <c r="P27" s="31"/>
      <c r="Q27" s="31"/>
    </row>
    <row r="28" spans="1:22" ht="18" customHeight="1" x14ac:dyDescent="0.3">
      <c r="C28" s="39"/>
      <c r="D28" s="39"/>
      <c r="E28" s="39"/>
      <c r="F28" s="39"/>
      <c r="G28" s="39"/>
      <c r="H28" s="39"/>
      <c r="I28" s="39"/>
      <c r="J28" s="39"/>
      <c r="K28" s="39"/>
      <c r="L28" s="39"/>
      <c r="M28" s="39"/>
      <c r="N28" s="39"/>
      <c r="O28" s="39"/>
      <c r="P28" s="40"/>
      <c r="Q28" s="40"/>
      <c r="R28" s="40"/>
    </row>
    <row r="29" spans="1:22" ht="18" customHeight="1" x14ac:dyDescent="0.25">
      <c r="C29" s="41">
        <v>1</v>
      </c>
      <c r="D29" s="669" t="s">
        <v>827</v>
      </c>
      <c r="E29" s="669"/>
      <c r="F29" s="669"/>
      <c r="G29" s="669"/>
      <c r="H29" s="669"/>
      <c r="I29" s="669"/>
      <c r="J29" s="669"/>
      <c r="K29" s="669"/>
      <c r="L29" s="669"/>
      <c r="M29" s="669"/>
      <c r="N29" s="669"/>
      <c r="O29" s="669"/>
      <c r="P29" s="5"/>
      <c r="Q29" s="5"/>
      <c r="R29" s="5"/>
    </row>
    <row r="30" spans="1:22" ht="18" customHeight="1" x14ac:dyDescent="0.25">
      <c r="C30" s="41">
        <v>2</v>
      </c>
      <c r="D30" s="669" t="s">
        <v>828</v>
      </c>
      <c r="E30" s="669"/>
      <c r="F30" s="669"/>
      <c r="G30" s="669"/>
      <c r="H30" s="669"/>
      <c r="I30" s="669"/>
      <c r="J30" s="669"/>
      <c r="K30" s="669"/>
      <c r="L30" s="669"/>
      <c r="M30" s="669"/>
      <c r="N30" s="669"/>
      <c r="O30" s="669"/>
      <c r="P30" s="5"/>
      <c r="Q30" s="5"/>
      <c r="R30" s="5"/>
    </row>
    <row r="31" spans="1:22" ht="18" customHeight="1" x14ac:dyDescent="0.25">
      <c r="C31" s="41">
        <v>3</v>
      </c>
      <c r="D31" s="669" t="s">
        <v>829</v>
      </c>
      <c r="E31" s="669"/>
      <c r="F31" s="669"/>
      <c r="G31" s="669"/>
      <c r="H31" s="669"/>
      <c r="I31" s="669"/>
      <c r="J31" s="669"/>
      <c r="K31" s="669"/>
      <c r="L31" s="669"/>
      <c r="M31" s="669"/>
      <c r="N31" s="669"/>
      <c r="O31" s="669"/>
      <c r="P31" s="5"/>
      <c r="Q31" s="5"/>
      <c r="R31" s="5"/>
    </row>
    <row r="32" spans="1:22" s="664" customFormat="1" ht="18" customHeight="1" x14ac:dyDescent="0.25">
      <c r="A32" s="1"/>
      <c r="B32" s="1"/>
      <c r="C32" s="41">
        <v>4</v>
      </c>
      <c r="D32" s="669" t="s">
        <v>830</v>
      </c>
      <c r="E32" s="669"/>
      <c r="F32" s="669"/>
      <c r="G32" s="669"/>
      <c r="H32" s="669"/>
      <c r="I32" s="669"/>
      <c r="J32" s="669"/>
      <c r="K32" s="669"/>
      <c r="L32" s="669"/>
      <c r="M32" s="669"/>
      <c r="N32" s="669"/>
      <c r="O32" s="669"/>
    </row>
    <row r="33" spans="1:18" s="664" customFormat="1" ht="18" customHeight="1" x14ac:dyDescent="0.25">
      <c r="A33" s="1"/>
      <c r="B33" s="1"/>
      <c r="C33" s="41"/>
      <c r="D33" s="669"/>
      <c r="E33" s="669"/>
      <c r="F33" s="669"/>
      <c r="G33" s="669"/>
      <c r="H33" s="669"/>
      <c r="I33" s="669"/>
      <c r="J33" s="669"/>
      <c r="K33" s="669"/>
      <c r="L33" s="669"/>
      <c r="M33" s="669"/>
      <c r="N33" s="669"/>
      <c r="O33" s="669"/>
    </row>
    <row r="34" spans="1:18" s="664" customFormat="1" ht="18" customHeight="1" x14ac:dyDescent="0.25">
      <c r="A34" s="1"/>
      <c r="B34" s="1"/>
      <c r="C34" s="41">
        <v>5</v>
      </c>
      <c r="D34" s="669" t="s">
        <v>831</v>
      </c>
      <c r="E34" s="669"/>
      <c r="F34" s="669"/>
      <c r="G34" s="669"/>
      <c r="H34" s="669"/>
      <c r="I34" s="669"/>
      <c r="J34" s="669"/>
      <c r="K34" s="669"/>
      <c r="L34" s="669"/>
      <c r="M34" s="669"/>
      <c r="N34" s="669"/>
      <c r="O34" s="669"/>
    </row>
    <row r="35" spans="1:18" s="664" customFormat="1" ht="18" customHeight="1" x14ac:dyDescent="0.25">
      <c r="A35" s="1"/>
      <c r="B35" s="1"/>
      <c r="C35" s="41">
        <v>6</v>
      </c>
      <c r="D35" s="669" t="s">
        <v>832</v>
      </c>
      <c r="E35" s="669"/>
      <c r="F35" s="669"/>
      <c r="G35" s="669"/>
      <c r="H35" s="669"/>
      <c r="I35" s="669"/>
      <c r="J35" s="669"/>
      <c r="K35" s="669"/>
      <c r="L35" s="669"/>
      <c r="M35" s="669"/>
      <c r="N35" s="669"/>
      <c r="O35" s="669"/>
    </row>
    <row r="36" spans="1:18" ht="18" customHeight="1" x14ac:dyDescent="0.25">
      <c r="C36" s="41">
        <v>7</v>
      </c>
      <c r="D36" s="669" t="s">
        <v>833</v>
      </c>
      <c r="E36" s="669"/>
      <c r="F36" s="669"/>
      <c r="G36" s="669"/>
      <c r="H36" s="669"/>
      <c r="I36" s="669"/>
      <c r="J36" s="669"/>
      <c r="K36" s="669"/>
      <c r="L36" s="669"/>
      <c r="M36" s="669"/>
      <c r="N36" s="669"/>
      <c r="O36" s="669"/>
      <c r="P36" s="5"/>
      <c r="Q36" s="5"/>
      <c r="R36" s="5"/>
    </row>
    <row r="37" spans="1:18" ht="18" customHeight="1" x14ac:dyDescent="0.25">
      <c r="C37" s="41">
        <v>8</v>
      </c>
      <c r="D37" s="669" t="s">
        <v>834</v>
      </c>
      <c r="E37" s="669"/>
      <c r="F37" s="669"/>
      <c r="G37" s="669"/>
      <c r="H37" s="669"/>
      <c r="I37" s="669"/>
      <c r="J37" s="669"/>
      <c r="K37" s="669"/>
      <c r="L37" s="669"/>
      <c r="M37" s="669"/>
      <c r="N37" s="669"/>
      <c r="O37" s="669"/>
      <c r="P37" s="5"/>
      <c r="Q37" s="5"/>
      <c r="R37" s="5"/>
    </row>
    <row r="38" spans="1:18" ht="18" customHeight="1" x14ac:dyDescent="0.25">
      <c r="C38" s="41">
        <v>9</v>
      </c>
      <c r="D38" s="669" t="s">
        <v>835</v>
      </c>
      <c r="E38" s="669"/>
      <c r="F38" s="669"/>
      <c r="G38" s="669"/>
      <c r="H38" s="669"/>
      <c r="I38" s="669"/>
      <c r="J38" s="669"/>
      <c r="K38" s="669"/>
      <c r="L38" s="669"/>
      <c r="M38" s="669"/>
      <c r="N38" s="669"/>
      <c r="O38" s="669"/>
      <c r="P38" s="5"/>
      <c r="Q38" s="5"/>
      <c r="R38" s="5"/>
    </row>
    <row r="39" spans="1:18" ht="18" customHeight="1" x14ac:dyDescent="0.25">
      <c r="C39" s="41">
        <v>10</v>
      </c>
      <c r="D39" s="669" t="s">
        <v>836</v>
      </c>
      <c r="E39" s="669"/>
      <c r="F39" s="669"/>
      <c r="G39" s="669"/>
      <c r="H39" s="669"/>
      <c r="I39" s="669"/>
      <c r="J39" s="669"/>
      <c r="K39" s="669"/>
      <c r="L39" s="669"/>
      <c r="M39" s="669"/>
      <c r="N39" s="669"/>
      <c r="O39" s="669"/>
      <c r="P39" s="5"/>
      <c r="Q39" s="5"/>
      <c r="R39" s="5"/>
    </row>
    <row r="40" spans="1:18" ht="18" customHeight="1" x14ac:dyDescent="0.25">
      <c r="C40" s="17"/>
      <c r="D40" s="17"/>
      <c r="E40" s="17"/>
      <c r="F40" s="17"/>
      <c r="G40" s="17"/>
      <c r="H40" s="17"/>
      <c r="I40" s="17"/>
      <c r="J40" s="17"/>
      <c r="K40" s="17"/>
      <c r="L40" s="17"/>
      <c r="M40" s="17"/>
      <c r="N40" s="17"/>
      <c r="O40" s="17"/>
    </row>
    <row r="41" spans="1:18" ht="18" customHeight="1" x14ac:dyDescent="0.25">
      <c r="C41" s="17"/>
      <c r="D41" s="665" t="s">
        <v>801</v>
      </c>
      <c r="E41" s="665"/>
      <c r="F41" s="665"/>
      <c r="G41" s="665"/>
      <c r="H41" s="665"/>
      <c r="I41" s="665"/>
      <c r="J41" s="665"/>
      <c r="K41" s="665"/>
      <c r="L41" s="665"/>
      <c r="M41" s="665"/>
      <c r="N41" s="665"/>
      <c r="O41" s="42"/>
      <c r="P41" s="5"/>
      <c r="Q41" s="5"/>
      <c r="R41" s="5"/>
    </row>
    <row r="42" spans="1:18" ht="18" customHeight="1" x14ac:dyDescent="0.25">
      <c r="C42" s="17"/>
      <c r="D42" s="665"/>
      <c r="E42" s="665"/>
      <c r="F42" s="665"/>
      <c r="G42" s="665"/>
      <c r="H42" s="665"/>
      <c r="I42" s="665"/>
      <c r="J42" s="665"/>
      <c r="K42" s="665"/>
      <c r="L42" s="665"/>
      <c r="M42" s="665"/>
      <c r="N42" s="665"/>
      <c r="O42" s="42"/>
      <c r="P42" s="5"/>
      <c r="Q42" s="5"/>
      <c r="R42" s="5"/>
    </row>
    <row r="43" spans="1:18" ht="18" customHeight="1" x14ac:dyDescent="0.25">
      <c r="C43" s="4"/>
      <c r="D43" s="4"/>
      <c r="E43" s="4"/>
      <c r="F43" s="4"/>
      <c r="G43" s="4"/>
      <c r="H43" s="4"/>
      <c r="I43" s="4"/>
      <c r="J43" s="4"/>
      <c r="K43" s="4"/>
      <c r="L43" s="4"/>
      <c r="M43" s="4"/>
      <c r="N43" s="4"/>
      <c r="O43" s="4"/>
      <c r="P43" s="5"/>
      <c r="Q43" s="5"/>
      <c r="R43" s="5"/>
    </row>
    <row r="44" spans="1:18" x14ac:dyDescent="0.25">
      <c r="C44" s="5"/>
      <c r="D44" s="5"/>
      <c r="E44" s="5"/>
      <c r="F44" s="5"/>
      <c r="G44" s="5"/>
      <c r="H44" s="5"/>
      <c r="I44" s="5"/>
      <c r="J44" s="5"/>
      <c r="K44" s="5"/>
      <c r="L44" s="5"/>
      <c r="M44" s="5"/>
      <c r="N44" s="5"/>
      <c r="O44" s="5"/>
      <c r="P44" s="5"/>
      <c r="Q44" s="5"/>
      <c r="R44" s="5"/>
    </row>
    <row r="45" spans="1:18" ht="14.1" customHeight="1" x14ac:dyDescent="0.25">
      <c r="C45" s="43"/>
      <c r="D45" s="43"/>
      <c r="E45" s="43"/>
      <c r="F45" s="43"/>
      <c r="G45" s="43"/>
      <c r="H45" s="43"/>
      <c r="I45" s="43"/>
      <c r="J45" s="43"/>
      <c r="K45" s="43"/>
      <c r="L45" s="43"/>
      <c r="M45" s="43"/>
      <c r="N45" s="43"/>
      <c r="O45" s="43"/>
      <c r="P45" s="43"/>
      <c r="Q45" s="43"/>
      <c r="R45" s="43"/>
    </row>
    <row r="46" spans="1:18" ht="20.100000000000001" customHeight="1" x14ac:dyDescent="0.25">
      <c r="C46" s="32" t="s">
        <v>791</v>
      </c>
      <c r="D46" s="32"/>
      <c r="E46" s="32"/>
      <c r="F46" s="32"/>
      <c r="G46" s="32"/>
      <c r="H46" s="32"/>
      <c r="I46" s="32"/>
      <c r="J46" s="32"/>
      <c r="K46" s="32"/>
      <c r="L46" s="32"/>
      <c r="M46" s="32"/>
      <c r="N46" s="32"/>
      <c r="O46" s="32"/>
      <c r="P46" s="32"/>
      <c r="Q46" s="32"/>
    </row>
    <row r="47" spans="1:18" ht="14.1" customHeight="1" x14ac:dyDescent="0.25">
      <c r="C47" s="31"/>
      <c r="D47" s="31"/>
      <c r="E47" s="31"/>
      <c r="F47" s="31"/>
      <c r="G47" s="31"/>
      <c r="H47" s="31"/>
      <c r="I47" s="31"/>
      <c r="J47" s="31"/>
      <c r="K47" s="31"/>
      <c r="L47" s="31"/>
      <c r="M47" s="31"/>
      <c r="N47" s="31"/>
      <c r="O47" s="31"/>
      <c r="P47" s="31"/>
      <c r="Q47" s="31"/>
    </row>
    <row r="48" spans="1:18" ht="21" x14ac:dyDescent="0.25">
      <c r="C48" s="44"/>
      <c r="D48" s="45"/>
      <c r="E48" s="45"/>
      <c r="F48" s="45"/>
      <c r="G48" s="45"/>
      <c r="H48" s="45"/>
      <c r="I48" s="45"/>
      <c r="J48" s="45"/>
      <c r="K48" s="45"/>
      <c r="L48" s="45"/>
      <c r="M48" s="45"/>
      <c r="N48" s="45"/>
      <c r="O48" s="45"/>
      <c r="P48" s="666"/>
      <c r="Q48" s="666"/>
    </row>
    <row r="49" spans="3:18" ht="19.5" customHeight="1" x14ac:dyDescent="0.25">
      <c r="C49" s="668" t="s">
        <v>1</v>
      </c>
      <c r="D49" s="669" t="s">
        <v>765</v>
      </c>
      <c r="E49" s="669"/>
      <c r="F49" s="669"/>
      <c r="G49" s="669"/>
      <c r="H49" s="669"/>
      <c r="I49" s="669"/>
      <c r="J49" s="669"/>
      <c r="K49" s="669"/>
      <c r="L49" s="669"/>
      <c r="M49" s="669"/>
      <c r="N49" s="669"/>
      <c r="O49" s="4"/>
      <c r="P49" s="666"/>
      <c r="Q49" s="666"/>
      <c r="R49" s="5"/>
    </row>
    <row r="50" spans="3:18" ht="19.5" customHeight="1" x14ac:dyDescent="0.25">
      <c r="C50" s="668"/>
      <c r="D50" s="669"/>
      <c r="E50" s="669"/>
      <c r="F50" s="669"/>
      <c r="G50" s="669"/>
      <c r="H50" s="669"/>
      <c r="I50" s="669"/>
      <c r="J50" s="669"/>
      <c r="K50" s="669"/>
      <c r="L50" s="669"/>
      <c r="M50" s="669"/>
      <c r="N50" s="669"/>
      <c r="O50" s="4"/>
      <c r="P50" s="666"/>
      <c r="Q50" s="666"/>
      <c r="R50" s="5"/>
    </row>
    <row r="51" spans="3:18" ht="19.5" customHeight="1" x14ac:dyDescent="0.25">
      <c r="C51" s="668"/>
      <c r="D51" s="669"/>
      <c r="E51" s="669"/>
      <c r="F51" s="669"/>
      <c r="G51" s="669"/>
      <c r="H51" s="669"/>
      <c r="I51" s="669"/>
      <c r="J51" s="669"/>
      <c r="K51" s="669"/>
      <c r="L51" s="669"/>
      <c r="M51" s="669"/>
      <c r="N51" s="669"/>
      <c r="O51" s="4"/>
      <c r="P51" s="666"/>
      <c r="Q51" s="666"/>
      <c r="R51" s="5"/>
    </row>
    <row r="52" spans="3:18" ht="19.5" customHeight="1" x14ac:dyDescent="0.25">
      <c r="C52" s="46"/>
      <c r="D52" s="47"/>
      <c r="E52" s="47"/>
      <c r="F52" s="47"/>
      <c r="G52" s="47"/>
      <c r="H52" s="47"/>
      <c r="I52" s="47"/>
      <c r="J52" s="47"/>
      <c r="K52" s="47"/>
      <c r="L52" s="47"/>
      <c r="M52" s="47"/>
      <c r="N52" s="47"/>
      <c r="O52" s="4"/>
      <c r="P52" s="666"/>
      <c r="Q52" s="666"/>
      <c r="R52" s="5"/>
    </row>
    <row r="53" spans="3:18" ht="19.5" customHeight="1" x14ac:dyDescent="0.25">
      <c r="C53" s="667" t="s">
        <v>1</v>
      </c>
      <c r="D53" s="669" t="s">
        <v>786</v>
      </c>
      <c r="E53" s="669"/>
      <c r="F53" s="669"/>
      <c r="G53" s="669"/>
      <c r="H53" s="669"/>
      <c r="I53" s="669"/>
      <c r="J53" s="669"/>
      <c r="K53" s="669"/>
      <c r="L53" s="669"/>
      <c r="M53" s="669"/>
      <c r="N53" s="669"/>
      <c r="O53" s="4"/>
      <c r="P53" s="666"/>
      <c r="Q53" s="666"/>
      <c r="R53" s="5"/>
    </row>
    <row r="54" spans="3:18" ht="19.5" customHeight="1" x14ac:dyDescent="0.25">
      <c r="C54" s="667"/>
      <c r="D54" s="669"/>
      <c r="E54" s="669"/>
      <c r="F54" s="669"/>
      <c r="G54" s="669"/>
      <c r="H54" s="669"/>
      <c r="I54" s="669"/>
      <c r="J54" s="669"/>
      <c r="K54" s="669"/>
      <c r="L54" s="669"/>
      <c r="M54" s="669"/>
      <c r="N54" s="669"/>
      <c r="O54" s="4"/>
      <c r="P54" s="666"/>
      <c r="Q54" s="666"/>
      <c r="R54" s="5"/>
    </row>
    <row r="55" spans="3:18" ht="19.5" customHeight="1" x14ac:dyDescent="0.25">
      <c r="C55" s="667"/>
      <c r="D55" s="669"/>
      <c r="E55" s="669"/>
      <c r="F55" s="669"/>
      <c r="G55" s="669"/>
      <c r="H55" s="669"/>
      <c r="I55" s="669"/>
      <c r="J55" s="669"/>
      <c r="K55" s="669"/>
      <c r="L55" s="669"/>
      <c r="M55" s="669"/>
      <c r="N55" s="669"/>
      <c r="O55" s="4"/>
      <c r="P55" s="5"/>
      <c r="Q55" s="5"/>
      <c r="R55" s="5"/>
    </row>
    <row r="56" spans="3:18" ht="19.5" customHeight="1" x14ac:dyDescent="0.25">
      <c r="C56" s="667" t="s">
        <v>1</v>
      </c>
      <c r="D56" s="669" t="s">
        <v>128</v>
      </c>
      <c r="E56" s="669"/>
      <c r="F56" s="669"/>
      <c r="G56" s="669"/>
      <c r="H56" s="669"/>
      <c r="I56" s="669"/>
      <c r="J56" s="669"/>
      <c r="K56" s="669"/>
      <c r="L56" s="669"/>
      <c r="M56" s="669"/>
      <c r="N56" s="669"/>
      <c r="O56" s="4"/>
      <c r="P56" s="5"/>
      <c r="Q56" s="5"/>
      <c r="R56" s="5"/>
    </row>
    <row r="57" spans="3:18" ht="19.5" customHeight="1" x14ac:dyDescent="0.25">
      <c r="C57" s="667"/>
      <c r="D57" s="669"/>
      <c r="E57" s="669"/>
      <c r="F57" s="669"/>
      <c r="G57" s="669"/>
      <c r="H57" s="669"/>
      <c r="I57" s="669"/>
      <c r="J57" s="669"/>
      <c r="K57" s="669"/>
      <c r="L57" s="669"/>
      <c r="M57" s="669"/>
      <c r="N57" s="669"/>
      <c r="O57" s="4"/>
      <c r="P57" s="5"/>
      <c r="Q57" s="5"/>
      <c r="R57" s="5"/>
    </row>
    <row r="58" spans="3:18" ht="19.5" customHeight="1" x14ac:dyDescent="0.25">
      <c r="C58" s="667"/>
      <c r="D58" s="669"/>
      <c r="E58" s="669"/>
      <c r="F58" s="669"/>
      <c r="G58" s="669"/>
      <c r="H58" s="669"/>
      <c r="I58" s="669"/>
      <c r="J58" s="669"/>
      <c r="K58" s="669"/>
      <c r="L58" s="669"/>
      <c r="M58" s="669"/>
      <c r="N58" s="669"/>
      <c r="O58" s="4"/>
      <c r="P58" s="5"/>
      <c r="Q58" s="5"/>
      <c r="R58" s="5"/>
    </row>
    <row r="59" spans="3:18" ht="19.5" customHeight="1" x14ac:dyDescent="0.25">
      <c r="C59" s="667" t="s">
        <v>1</v>
      </c>
      <c r="D59" s="669" t="s">
        <v>129</v>
      </c>
      <c r="E59" s="669"/>
      <c r="F59" s="669"/>
      <c r="G59" s="669"/>
      <c r="H59" s="669"/>
      <c r="I59" s="669"/>
      <c r="J59" s="669"/>
      <c r="K59" s="669"/>
      <c r="L59" s="669"/>
      <c r="M59" s="669"/>
      <c r="N59" s="669"/>
      <c r="O59" s="4"/>
      <c r="P59" s="5"/>
      <c r="Q59" s="5"/>
      <c r="R59" s="5"/>
    </row>
    <row r="60" spans="3:18" ht="19.5" customHeight="1" x14ac:dyDescent="0.25">
      <c r="C60" s="667"/>
      <c r="D60" s="669"/>
      <c r="E60" s="669"/>
      <c r="F60" s="669"/>
      <c r="G60" s="669"/>
      <c r="H60" s="669"/>
      <c r="I60" s="669"/>
      <c r="J60" s="669"/>
      <c r="K60" s="669"/>
      <c r="L60" s="669"/>
      <c r="M60" s="669"/>
      <c r="N60" s="669"/>
      <c r="O60" s="4"/>
      <c r="P60" s="5"/>
      <c r="Q60" s="5"/>
      <c r="R60" s="5"/>
    </row>
    <row r="61" spans="3:18" ht="19.5" customHeight="1" x14ac:dyDescent="0.25">
      <c r="C61" s="667"/>
      <c r="D61" s="669"/>
      <c r="E61" s="669"/>
      <c r="F61" s="669"/>
      <c r="G61" s="669"/>
      <c r="H61" s="669"/>
      <c r="I61" s="669"/>
      <c r="J61" s="669"/>
      <c r="K61" s="669"/>
      <c r="L61" s="669"/>
      <c r="M61" s="669"/>
      <c r="N61" s="669"/>
      <c r="O61" s="4"/>
      <c r="P61" s="5"/>
      <c r="Q61" s="5"/>
      <c r="R61" s="5"/>
    </row>
    <row r="62" spans="3:18" ht="19.5" customHeight="1" x14ac:dyDescent="0.25">
      <c r="C62" s="48"/>
      <c r="D62" s="47"/>
      <c r="E62" s="47"/>
      <c r="F62" s="47"/>
      <c r="G62" s="47"/>
      <c r="H62" s="47"/>
      <c r="I62" s="47"/>
      <c r="J62" s="47"/>
      <c r="K62" s="47"/>
      <c r="L62" s="47"/>
      <c r="M62" s="47"/>
      <c r="N62" s="47"/>
      <c r="O62" s="4"/>
      <c r="P62" s="5"/>
      <c r="Q62" s="5"/>
      <c r="R62" s="5"/>
    </row>
    <row r="63" spans="3:18" ht="19.5" customHeight="1" x14ac:dyDescent="0.25">
      <c r="C63" s="667" t="s">
        <v>1</v>
      </c>
      <c r="D63" s="669" t="s">
        <v>785</v>
      </c>
      <c r="E63" s="669"/>
      <c r="F63" s="669"/>
      <c r="G63" s="669"/>
      <c r="H63" s="669"/>
      <c r="I63" s="669"/>
      <c r="J63" s="669"/>
      <c r="K63" s="669"/>
      <c r="L63" s="669"/>
      <c r="M63" s="669"/>
      <c r="N63" s="669"/>
      <c r="O63" s="4"/>
      <c r="P63" s="5"/>
      <c r="Q63" s="5"/>
      <c r="R63" s="5"/>
    </row>
    <row r="64" spans="3:18" ht="19.5" customHeight="1" x14ac:dyDescent="0.25">
      <c r="C64" s="667"/>
      <c r="D64" s="669"/>
      <c r="E64" s="669"/>
      <c r="F64" s="669"/>
      <c r="G64" s="669"/>
      <c r="H64" s="669"/>
      <c r="I64" s="669"/>
      <c r="J64" s="669"/>
      <c r="K64" s="669"/>
      <c r="L64" s="669"/>
      <c r="M64" s="669"/>
      <c r="N64" s="669"/>
      <c r="O64" s="4"/>
      <c r="P64" s="5"/>
      <c r="Q64" s="5"/>
      <c r="R64" s="5"/>
    </row>
    <row r="65" spans="3:18" ht="19.5" customHeight="1" x14ac:dyDescent="0.25">
      <c r="C65" s="667"/>
      <c r="D65" s="669"/>
      <c r="E65" s="669"/>
      <c r="F65" s="669"/>
      <c r="G65" s="669"/>
      <c r="H65" s="669"/>
      <c r="I65" s="669"/>
      <c r="J65" s="669"/>
      <c r="K65" s="669"/>
      <c r="L65" s="669"/>
      <c r="M65" s="669"/>
      <c r="N65" s="669"/>
      <c r="O65" s="4"/>
      <c r="P65" s="5"/>
      <c r="Q65" s="5"/>
      <c r="R65" s="5"/>
    </row>
    <row r="66" spans="3:18" ht="19.5" customHeight="1" x14ac:dyDescent="0.25">
      <c r="C66" s="48"/>
      <c r="D66" s="47"/>
      <c r="E66" s="47"/>
      <c r="F66" s="47"/>
      <c r="G66" s="47"/>
      <c r="H66" s="47"/>
      <c r="I66" s="47"/>
      <c r="J66" s="47"/>
      <c r="K66" s="47"/>
      <c r="L66" s="47"/>
      <c r="M66" s="47"/>
      <c r="N66" s="47"/>
      <c r="O66" s="4"/>
      <c r="P66" s="5"/>
      <c r="Q66" s="5"/>
      <c r="R66" s="5"/>
    </row>
    <row r="67" spans="3:18" ht="19.5" customHeight="1" x14ac:dyDescent="0.25">
      <c r="C67" s="667" t="s">
        <v>1</v>
      </c>
      <c r="D67" s="669" t="s">
        <v>825</v>
      </c>
      <c r="E67" s="669"/>
      <c r="F67" s="669"/>
      <c r="G67" s="669"/>
      <c r="H67" s="669"/>
      <c r="I67" s="669"/>
      <c r="J67" s="669"/>
      <c r="K67" s="669"/>
      <c r="L67" s="669"/>
      <c r="M67" s="669"/>
      <c r="N67" s="669"/>
      <c r="O67" s="4"/>
      <c r="P67" s="5"/>
      <c r="Q67" s="5"/>
      <c r="R67" s="5"/>
    </row>
    <row r="68" spans="3:18" ht="19.5" customHeight="1" x14ac:dyDescent="0.25">
      <c r="C68" s="667"/>
      <c r="D68" s="669"/>
      <c r="E68" s="669"/>
      <c r="F68" s="669"/>
      <c r="G68" s="669"/>
      <c r="H68" s="669"/>
      <c r="I68" s="669"/>
      <c r="J68" s="669"/>
      <c r="K68" s="669"/>
      <c r="L68" s="669"/>
      <c r="M68" s="669"/>
      <c r="N68" s="669"/>
      <c r="O68" s="4"/>
      <c r="P68" s="5"/>
      <c r="Q68" s="5"/>
      <c r="R68" s="5"/>
    </row>
    <row r="69" spans="3:18" ht="46.8" customHeight="1" x14ac:dyDescent="0.25">
      <c r="C69" s="667"/>
      <c r="D69" s="669"/>
      <c r="E69" s="669"/>
      <c r="F69" s="669"/>
      <c r="G69" s="669"/>
      <c r="H69" s="669"/>
      <c r="I69" s="669"/>
      <c r="J69" s="669"/>
      <c r="K69" s="669"/>
      <c r="L69" s="669"/>
      <c r="M69" s="669"/>
      <c r="N69" s="669"/>
      <c r="O69" s="4"/>
      <c r="P69" s="5"/>
      <c r="Q69" s="5"/>
      <c r="R69" s="5"/>
    </row>
    <row r="70" spans="3:18" ht="19.5" customHeight="1" x14ac:dyDescent="0.25">
      <c r="C70" s="48"/>
      <c r="D70" s="47"/>
      <c r="E70" s="47"/>
      <c r="F70" s="47"/>
      <c r="G70" s="47"/>
      <c r="H70" s="47"/>
      <c r="I70" s="47"/>
      <c r="J70" s="47"/>
      <c r="K70" s="47"/>
      <c r="L70" s="47"/>
      <c r="M70" s="47"/>
      <c r="N70" s="47"/>
      <c r="O70" s="4"/>
      <c r="P70" s="5"/>
      <c r="Q70" s="5"/>
      <c r="R70" s="5"/>
    </row>
    <row r="71" spans="3:18" ht="19.5" customHeight="1" x14ac:dyDescent="0.25">
      <c r="C71" s="690" t="s">
        <v>1</v>
      </c>
      <c r="D71" s="669" t="s">
        <v>784</v>
      </c>
      <c r="E71" s="669"/>
      <c r="F71" s="669"/>
      <c r="G71" s="669"/>
      <c r="H71" s="669"/>
      <c r="I71" s="669"/>
      <c r="J71" s="669"/>
      <c r="K71" s="669"/>
      <c r="L71" s="669"/>
      <c r="M71" s="669"/>
      <c r="N71" s="669"/>
      <c r="O71" s="4"/>
      <c r="P71" s="5"/>
      <c r="Q71" s="5"/>
      <c r="R71" s="5"/>
    </row>
    <row r="72" spans="3:18" ht="19.5" customHeight="1" x14ac:dyDescent="0.25">
      <c r="C72" s="690"/>
      <c r="D72" s="669"/>
      <c r="E72" s="669"/>
      <c r="F72" s="669"/>
      <c r="G72" s="669"/>
      <c r="H72" s="669"/>
      <c r="I72" s="669"/>
      <c r="J72" s="669"/>
      <c r="K72" s="669"/>
      <c r="L72" s="669"/>
      <c r="M72" s="669"/>
      <c r="N72" s="669"/>
      <c r="O72" s="4"/>
      <c r="P72" s="5"/>
      <c r="Q72" s="5"/>
      <c r="R72" s="5"/>
    </row>
    <row r="73" spans="3:18" ht="19.5" customHeight="1" x14ac:dyDescent="0.25">
      <c r="C73" s="690"/>
      <c r="D73" s="669"/>
      <c r="E73" s="669"/>
      <c r="F73" s="669"/>
      <c r="G73" s="669"/>
      <c r="H73" s="669"/>
      <c r="I73" s="669"/>
      <c r="J73" s="669"/>
      <c r="K73" s="669"/>
      <c r="L73" s="669"/>
      <c r="M73" s="669"/>
      <c r="N73" s="669"/>
      <c r="O73" s="4"/>
      <c r="P73" s="5"/>
      <c r="Q73" s="5"/>
      <c r="R73" s="5"/>
    </row>
    <row r="74" spans="3:18" ht="19.5" customHeight="1" x14ac:dyDescent="0.25">
      <c r="C74" s="690"/>
      <c r="D74" s="669"/>
      <c r="E74" s="669"/>
      <c r="F74" s="669"/>
      <c r="G74" s="669"/>
      <c r="H74" s="669"/>
      <c r="I74" s="669"/>
      <c r="J74" s="669"/>
      <c r="K74" s="669"/>
      <c r="L74" s="669"/>
      <c r="M74" s="669"/>
      <c r="N74" s="669"/>
      <c r="O74" s="4"/>
      <c r="P74" s="5"/>
      <c r="Q74" s="5"/>
      <c r="R74" s="5"/>
    </row>
    <row r="75" spans="3:18" ht="19.5" customHeight="1" x14ac:dyDescent="0.25">
      <c r="C75" s="49"/>
      <c r="D75" s="47"/>
      <c r="E75" s="47"/>
      <c r="F75" s="47"/>
      <c r="G75" s="47"/>
      <c r="H75" s="47"/>
      <c r="I75" s="47"/>
      <c r="J75" s="47"/>
      <c r="K75" s="47"/>
      <c r="L75" s="47"/>
      <c r="M75" s="47"/>
      <c r="N75" s="47"/>
      <c r="O75" s="4"/>
      <c r="P75" s="5"/>
      <c r="Q75" s="5"/>
      <c r="R75" s="5"/>
    </row>
    <row r="76" spans="3:18" ht="20.100000000000001" customHeight="1" x14ac:dyDescent="0.3">
      <c r="C76" s="50"/>
      <c r="D76" s="51"/>
      <c r="E76" s="51"/>
      <c r="F76" s="51"/>
      <c r="G76" s="51"/>
      <c r="H76" s="51"/>
      <c r="I76" s="51"/>
      <c r="J76" s="51"/>
      <c r="K76" s="51"/>
      <c r="L76" s="51"/>
      <c r="M76" s="51"/>
      <c r="N76" s="51"/>
      <c r="O76" s="51"/>
      <c r="P76" s="51"/>
      <c r="Q76" s="51"/>
      <c r="R76" s="51"/>
    </row>
    <row r="77" spans="3:18" ht="20.100000000000001" customHeight="1" x14ac:dyDescent="0.25">
      <c r="C77" s="32" t="s">
        <v>782</v>
      </c>
      <c r="D77" s="32"/>
      <c r="E77" s="32"/>
      <c r="F77" s="32"/>
      <c r="G77" s="32"/>
      <c r="H77" s="32"/>
      <c r="I77" s="32"/>
      <c r="J77" s="32"/>
      <c r="K77" s="32"/>
      <c r="L77" s="32"/>
      <c r="M77" s="32"/>
      <c r="N77" s="32"/>
      <c r="O77" s="32"/>
      <c r="P77" s="32"/>
      <c r="Q77" s="32"/>
    </row>
    <row r="78" spans="3:18" x14ac:dyDescent="0.3">
      <c r="C78" s="52" t="s">
        <v>783</v>
      </c>
      <c r="D78" s="53"/>
      <c r="E78" s="53"/>
      <c r="F78" s="53"/>
      <c r="G78" s="53"/>
      <c r="H78" s="53"/>
      <c r="I78" s="53"/>
      <c r="J78" s="53"/>
      <c r="K78" s="53"/>
      <c r="L78" s="53"/>
      <c r="M78" s="53"/>
      <c r="N78" s="53"/>
      <c r="O78" s="53"/>
      <c r="P78" s="53"/>
      <c r="Q78" s="53"/>
      <c r="R78" s="53"/>
    </row>
    <row r="79" spans="3:18" x14ac:dyDescent="0.25"/>
    <row r="80" spans="3:18" ht="20.100000000000001" customHeight="1" x14ac:dyDescent="0.25">
      <c r="C80" s="673" t="s">
        <v>105</v>
      </c>
      <c r="D80" s="673"/>
      <c r="E80" s="673"/>
      <c r="F80" s="673"/>
      <c r="G80" s="673"/>
      <c r="H80" s="673"/>
      <c r="I80" s="673"/>
      <c r="J80" s="673"/>
      <c r="K80" s="673"/>
      <c r="L80" s="673"/>
      <c r="M80" s="673"/>
      <c r="N80" s="673"/>
      <c r="O80" s="673"/>
      <c r="P80" s="54"/>
      <c r="Q80" s="54"/>
      <c r="R80" s="54"/>
    </row>
    <row r="81" spans="3:18" ht="14.1" customHeight="1" x14ac:dyDescent="0.25">
      <c r="C81" s="55"/>
      <c r="D81" s="56"/>
      <c r="E81" s="56"/>
      <c r="F81" s="56"/>
      <c r="G81" s="56"/>
      <c r="H81" s="56"/>
      <c r="I81" s="56"/>
      <c r="J81" s="56"/>
      <c r="K81" s="56"/>
      <c r="L81" s="56"/>
      <c r="M81" s="56"/>
      <c r="N81" s="56"/>
      <c r="O81" s="56"/>
      <c r="P81" s="54"/>
      <c r="Q81" s="54"/>
      <c r="R81" s="54"/>
    </row>
    <row r="82" spans="3:18" ht="50.1" customHeight="1" x14ac:dyDescent="0.25">
      <c r="C82" s="55" t="e" vm="3">
        <v>#VALUE!</v>
      </c>
      <c r="D82" s="56"/>
      <c r="E82" s="665" t="s">
        <v>837</v>
      </c>
      <c r="F82" s="665"/>
      <c r="G82" s="665"/>
      <c r="H82" s="665"/>
      <c r="I82" s="665"/>
      <c r="J82" s="665"/>
      <c r="K82" s="665"/>
      <c r="L82" s="665"/>
      <c r="M82" s="665"/>
      <c r="N82" s="665"/>
      <c r="O82" s="56"/>
      <c r="P82" s="54"/>
      <c r="Q82" s="54"/>
      <c r="R82" s="54"/>
    </row>
    <row r="83" spans="3:18" ht="14.1" customHeight="1" x14ac:dyDescent="0.25">
      <c r="C83" s="57"/>
      <c r="D83" s="4"/>
      <c r="E83" s="4"/>
      <c r="F83" s="4"/>
      <c r="G83" s="4"/>
      <c r="H83" s="4"/>
      <c r="I83" s="4"/>
      <c r="J83" s="4"/>
      <c r="K83" s="4"/>
      <c r="L83" s="4"/>
      <c r="M83" s="4"/>
      <c r="N83" s="4"/>
      <c r="O83" s="4"/>
      <c r="P83" s="54"/>
      <c r="Q83" s="5"/>
      <c r="R83" s="5"/>
    </row>
    <row r="84" spans="3:18" ht="50.1" customHeight="1" x14ac:dyDescent="0.25">
      <c r="C84" s="57" t="e" vm="4">
        <v>#VALUE!</v>
      </c>
      <c r="D84" s="4"/>
      <c r="E84" s="663" t="s">
        <v>838</v>
      </c>
      <c r="F84" s="663"/>
      <c r="G84" s="663"/>
      <c r="H84" s="663"/>
      <c r="I84" s="663"/>
      <c r="J84" s="663"/>
      <c r="K84" s="663"/>
      <c r="L84" s="663"/>
      <c r="M84" s="663"/>
      <c r="N84" s="663"/>
      <c r="O84" s="4"/>
      <c r="P84" s="5"/>
      <c r="Q84" s="5"/>
      <c r="R84" s="5"/>
    </row>
    <row r="85" spans="3:18" ht="14.1" customHeight="1" x14ac:dyDescent="0.25">
      <c r="C85" s="57"/>
      <c r="D85" s="4"/>
      <c r="E85" s="4"/>
      <c r="F85" s="4"/>
      <c r="G85" s="4"/>
      <c r="H85" s="4"/>
      <c r="I85" s="4"/>
      <c r="J85" s="4"/>
      <c r="K85" s="4"/>
      <c r="L85" s="4"/>
      <c r="M85" s="4"/>
      <c r="N85" s="4"/>
      <c r="O85" s="4"/>
      <c r="P85" s="5"/>
      <c r="Q85" s="5"/>
      <c r="R85" s="5"/>
    </row>
    <row r="86" spans="3:18" ht="50.1" customHeight="1" x14ac:dyDescent="0.25">
      <c r="C86" s="57" t="e" vm="5">
        <v>#VALUE!</v>
      </c>
      <c r="D86" s="4"/>
      <c r="E86" s="665" t="s">
        <v>839</v>
      </c>
      <c r="F86" s="665"/>
      <c r="G86" s="665"/>
      <c r="H86" s="665"/>
      <c r="I86" s="665"/>
      <c r="J86" s="665"/>
      <c r="K86" s="665"/>
      <c r="L86" s="665"/>
      <c r="M86" s="665"/>
      <c r="N86" s="665"/>
      <c r="O86" s="4"/>
      <c r="P86" s="58"/>
      <c r="Q86" s="58"/>
      <c r="R86" s="5"/>
    </row>
    <row r="87" spans="3:18" ht="14.1" customHeight="1" x14ac:dyDescent="0.25">
      <c r="C87" s="57"/>
      <c r="D87" s="4"/>
      <c r="E87" s="4"/>
      <c r="F87" s="4"/>
      <c r="G87" s="4"/>
      <c r="H87" s="4"/>
      <c r="I87" s="4"/>
      <c r="J87" s="4"/>
      <c r="K87" s="4"/>
      <c r="L87" s="4"/>
      <c r="M87" s="4"/>
      <c r="N87" s="4"/>
      <c r="O87" s="4"/>
      <c r="P87" s="58"/>
      <c r="Q87" s="58"/>
      <c r="R87" s="5"/>
    </row>
    <row r="88" spans="3:18" ht="20.100000000000001" customHeight="1" x14ac:dyDescent="0.25">
      <c r="P88" s="58"/>
      <c r="Q88" s="58"/>
    </row>
    <row r="89" spans="3:18" ht="20.100000000000001" customHeight="1" x14ac:dyDescent="0.3">
      <c r="C89" s="678" t="s">
        <v>130</v>
      </c>
      <c r="D89" s="678"/>
      <c r="E89" s="678"/>
      <c r="F89" s="678"/>
      <c r="G89" s="678"/>
      <c r="H89" s="678"/>
      <c r="I89" s="678"/>
      <c r="J89" s="678"/>
      <c r="K89" s="678"/>
      <c r="L89" s="678"/>
      <c r="M89" s="678"/>
      <c r="N89" s="678"/>
      <c r="O89" s="678"/>
      <c r="P89" s="59"/>
      <c r="Q89" s="59"/>
      <c r="R89" s="59"/>
    </row>
    <row r="90" spans="3:18" ht="14.1" customHeight="1" x14ac:dyDescent="0.3">
      <c r="C90" s="60"/>
      <c r="D90" s="61"/>
      <c r="E90" s="61"/>
      <c r="F90" s="61"/>
      <c r="G90" s="61"/>
      <c r="H90" s="61"/>
      <c r="I90" s="61"/>
      <c r="J90" s="61"/>
      <c r="K90" s="61"/>
      <c r="L90" s="61"/>
      <c r="M90" s="61"/>
      <c r="N90" s="61"/>
      <c r="O90" s="61"/>
      <c r="P90" s="59"/>
      <c r="Q90" s="59"/>
      <c r="R90" s="59"/>
    </row>
    <row r="91" spans="3:18" ht="50.1" customHeight="1" x14ac:dyDescent="0.3">
      <c r="C91" s="62" t="e" vm="6">
        <v>#VALUE!</v>
      </c>
      <c r="D91" s="4"/>
      <c r="E91" s="663" t="s">
        <v>840</v>
      </c>
      <c r="F91" s="663"/>
      <c r="G91" s="663"/>
      <c r="H91" s="663"/>
      <c r="I91" s="663"/>
      <c r="J91" s="663"/>
      <c r="K91" s="663"/>
      <c r="L91" s="663"/>
      <c r="M91" s="663"/>
      <c r="N91" s="663"/>
      <c r="O91" s="4"/>
      <c r="P91" s="5"/>
      <c r="Q91" s="5"/>
      <c r="R91" s="5"/>
    </row>
    <row r="92" spans="3:18" ht="14.1" customHeight="1" x14ac:dyDescent="0.3">
      <c r="C92" s="62"/>
      <c r="D92" s="4"/>
      <c r="E92" s="4"/>
      <c r="F92" s="4"/>
      <c r="G92" s="4"/>
      <c r="H92" s="4"/>
      <c r="I92" s="4"/>
      <c r="J92" s="4"/>
      <c r="K92" s="4"/>
      <c r="L92" s="4"/>
      <c r="M92" s="4"/>
      <c r="N92" s="4"/>
      <c r="O92" s="4"/>
      <c r="P92" s="5"/>
      <c r="Q92" s="5"/>
      <c r="R92" s="5"/>
    </row>
    <row r="93" spans="3:18" ht="50.1" customHeight="1" x14ac:dyDescent="0.3">
      <c r="C93" s="62" t="e" vm="7">
        <v>#VALUE!</v>
      </c>
      <c r="D93" s="4"/>
      <c r="E93" s="663" t="s">
        <v>841</v>
      </c>
      <c r="F93" s="663"/>
      <c r="G93" s="663"/>
      <c r="H93" s="663"/>
      <c r="I93" s="663"/>
      <c r="J93" s="663"/>
      <c r="K93" s="663"/>
      <c r="L93" s="663"/>
      <c r="M93" s="663"/>
      <c r="N93" s="663"/>
      <c r="O93" s="4"/>
      <c r="P93" s="5"/>
      <c r="Q93" s="5"/>
      <c r="R93" s="5"/>
    </row>
    <row r="94" spans="3:18" ht="14.1" customHeight="1" x14ac:dyDescent="0.3">
      <c r="C94" s="62"/>
      <c r="D94" s="4"/>
      <c r="E94" s="4"/>
      <c r="F94" s="4"/>
      <c r="G94" s="4"/>
      <c r="H94" s="4"/>
      <c r="I94" s="4"/>
      <c r="J94" s="4"/>
      <c r="K94" s="4"/>
      <c r="L94" s="4"/>
      <c r="M94" s="4"/>
      <c r="N94" s="4"/>
      <c r="O94" s="4"/>
      <c r="P94" s="5"/>
      <c r="Q94" s="5"/>
      <c r="R94" s="5"/>
    </row>
    <row r="95" spans="3:18" ht="50.1" customHeight="1" x14ac:dyDescent="0.3">
      <c r="C95" s="62" t="e" vm="8">
        <v>#VALUE!</v>
      </c>
      <c r="D95" s="4"/>
      <c r="E95" s="665" t="s">
        <v>842</v>
      </c>
      <c r="F95" s="663"/>
      <c r="G95" s="663"/>
      <c r="H95" s="663"/>
      <c r="I95" s="663"/>
      <c r="J95" s="663"/>
      <c r="K95" s="663"/>
      <c r="L95" s="663"/>
      <c r="M95" s="663"/>
      <c r="N95" s="663"/>
      <c r="O95" s="4"/>
      <c r="P95" s="5"/>
      <c r="Q95" s="5"/>
      <c r="R95" s="5"/>
    </row>
    <row r="96" spans="3:18" ht="14.1" customHeight="1" x14ac:dyDescent="0.3">
      <c r="C96" s="62"/>
      <c r="D96" s="4"/>
      <c r="E96" s="4"/>
      <c r="F96" s="4"/>
      <c r="G96" s="4"/>
      <c r="H96" s="4"/>
      <c r="I96" s="4"/>
      <c r="J96" s="4"/>
      <c r="K96" s="4"/>
      <c r="L96" s="4"/>
      <c r="M96" s="4"/>
      <c r="N96" s="4"/>
      <c r="O96" s="4"/>
      <c r="P96" s="5"/>
      <c r="Q96" s="5"/>
      <c r="R96" s="5"/>
    </row>
    <row r="97" spans="3:18" ht="50.1" customHeight="1" x14ac:dyDescent="0.3">
      <c r="C97" s="62" t="e" vm="9">
        <v>#VALUE!</v>
      </c>
      <c r="D97" s="4"/>
      <c r="E97" s="665" t="s">
        <v>843</v>
      </c>
      <c r="F97" s="663"/>
      <c r="G97" s="663"/>
      <c r="H97" s="663"/>
      <c r="I97" s="663"/>
      <c r="J97" s="663"/>
      <c r="K97" s="663"/>
      <c r="L97" s="663"/>
      <c r="M97" s="663"/>
      <c r="N97" s="663"/>
      <c r="O97" s="4"/>
      <c r="P97" s="5"/>
      <c r="Q97" s="5"/>
      <c r="R97" s="5"/>
    </row>
    <row r="98" spans="3:18" ht="14.1" customHeight="1" x14ac:dyDescent="0.3">
      <c r="C98" s="62"/>
      <c r="D98" s="4"/>
      <c r="E98" s="4"/>
      <c r="F98" s="4"/>
      <c r="G98" s="4"/>
      <c r="H98" s="4"/>
      <c r="I98" s="4"/>
      <c r="J98" s="4"/>
      <c r="K98" s="4"/>
      <c r="L98" s="4"/>
      <c r="M98" s="4"/>
      <c r="N98" s="4"/>
      <c r="O98" s="4"/>
      <c r="P98" s="5"/>
      <c r="Q98" s="5"/>
      <c r="R98" s="5"/>
    </row>
    <row r="99" spans="3:18" ht="20.100000000000001" customHeight="1" x14ac:dyDescent="0.25">
      <c r="C99" s="5"/>
    </row>
    <row r="100" spans="3:18" ht="20.100000000000001" customHeight="1" x14ac:dyDescent="0.3">
      <c r="C100" s="687" t="s">
        <v>131</v>
      </c>
      <c r="D100" s="687"/>
      <c r="E100" s="687"/>
      <c r="F100" s="687"/>
      <c r="G100" s="687"/>
      <c r="H100" s="687"/>
      <c r="I100" s="687"/>
      <c r="J100" s="687"/>
      <c r="K100" s="687"/>
      <c r="L100" s="687"/>
      <c r="M100" s="687"/>
      <c r="N100" s="687"/>
      <c r="O100" s="687"/>
      <c r="P100" s="59"/>
      <c r="Q100" s="59"/>
      <c r="R100" s="59"/>
    </row>
    <row r="101" spans="3:18" ht="14.1" customHeight="1" x14ac:dyDescent="0.3">
      <c r="C101" s="63"/>
      <c r="D101" s="64"/>
      <c r="E101" s="64"/>
      <c r="F101" s="64"/>
      <c r="G101" s="64"/>
      <c r="H101" s="64"/>
      <c r="I101" s="64"/>
      <c r="J101" s="64"/>
      <c r="K101" s="64"/>
      <c r="L101" s="64"/>
      <c r="M101" s="64"/>
      <c r="N101" s="64"/>
      <c r="O101" s="64"/>
      <c r="P101" s="59"/>
      <c r="Q101" s="59"/>
      <c r="R101" s="59"/>
    </row>
    <row r="102" spans="3:18" ht="50.1" customHeight="1" x14ac:dyDescent="0.3">
      <c r="C102" s="65" t="e" vm="10">
        <v>#VALUE!</v>
      </c>
      <c r="D102" s="4"/>
      <c r="E102" s="665" t="s">
        <v>844</v>
      </c>
      <c r="F102" s="665"/>
      <c r="G102" s="665"/>
      <c r="H102" s="665"/>
      <c r="I102" s="665"/>
      <c r="J102" s="665"/>
      <c r="K102" s="665"/>
      <c r="L102" s="665"/>
      <c r="M102" s="665"/>
      <c r="N102" s="66"/>
      <c r="O102" s="4"/>
      <c r="P102" s="67"/>
      <c r="Q102" s="67"/>
      <c r="R102" s="59"/>
    </row>
    <row r="103" spans="3:18" ht="14.1" customHeight="1" x14ac:dyDescent="0.3">
      <c r="C103" s="63"/>
      <c r="D103" s="4"/>
      <c r="E103" s="4"/>
      <c r="F103" s="4"/>
      <c r="G103" s="4"/>
      <c r="H103" s="4"/>
      <c r="I103" s="4"/>
      <c r="J103" s="4"/>
      <c r="K103" s="4"/>
      <c r="L103" s="4"/>
      <c r="M103" s="4"/>
      <c r="N103" s="4"/>
      <c r="O103" s="4"/>
      <c r="P103" s="67"/>
      <c r="Q103" s="67"/>
      <c r="R103" s="59"/>
    </row>
    <row r="104" spans="3:18" ht="50.1" customHeight="1" x14ac:dyDescent="0.3">
      <c r="C104" s="63" t="e" vm="11">
        <v>#VALUE!</v>
      </c>
      <c r="D104" s="64"/>
      <c r="E104" s="663" t="s">
        <v>845</v>
      </c>
      <c r="F104" s="663"/>
      <c r="G104" s="663"/>
      <c r="H104" s="663"/>
      <c r="I104" s="663"/>
      <c r="J104" s="663"/>
      <c r="K104" s="663"/>
      <c r="L104" s="663"/>
      <c r="M104" s="663"/>
      <c r="N104" s="663"/>
      <c r="O104" s="64"/>
      <c r="P104" s="67"/>
      <c r="Q104" s="67"/>
      <c r="R104" s="59"/>
    </row>
    <row r="105" spans="3:18" ht="14.1" customHeight="1" x14ac:dyDescent="0.25">
      <c r="C105" s="63"/>
      <c r="D105" s="4"/>
      <c r="E105" s="17"/>
      <c r="F105" s="17"/>
      <c r="G105" s="17"/>
      <c r="H105" s="17"/>
      <c r="I105" s="17"/>
      <c r="J105" s="17"/>
      <c r="K105" s="17"/>
      <c r="L105" s="17"/>
      <c r="M105" s="17"/>
      <c r="N105" s="17"/>
      <c r="O105" s="4"/>
      <c r="P105" s="67"/>
      <c r="Q105" s="67"/>
      <c r="R105" s="5"/>
    </row>
    <row r="106" spans="3:18" ht="50.1" customHeight="1" x14ac:dyDescent="0.25">
      <c r="C106" s="63" t="e" vm="12">
        <v>#VALUE!</v>
      </c>
      <c r="D106" s="4"/>
      <c r="E106" s="665" t="s">
        <v>846</v>
      </c>
      <c r="F106" s="663"/>
      <c r="G106" s="663"/>
      <c r="H106" s="663"/>
      <c r="I106" s="663"/>
      <c r="J106" s="663"/>
      <c r="K106" s="663"/>
      <c r="L106" s="663"/>
      <c r="M106" s="663"/>
      <c r="N106" s="663"/>
      <c r="O106" s="4"/>
      <c r="P106" s="67"/>
      <c r="Q106" s="67"/>
      <c r="R106" s="5"/>
    </row>
    <row r="107" spans="3:18" ht="14.1" customHeight="1" x14ac:dyDescent="0.25">
      <c r="C107" s="63"/>
      <c r="D107" s="4"/>
      <c r="E107" s="4"/>
      <c r="F107" s="4"/>
      <c r="G107" s="4"/>
      <c r="H107" s="4"/>
      <c r="I107" s="4"/>
      <c r="J107" s="4"/>
      <c r="K107" s="4"/>
      <c r="L107" s="4"/>
      <c r="M107" s="4"/>
      <c r="N107" s="4"/>
      <c r="O107" s="4"/>
      <c r="P107" s="67"/>
      <c r="Q107" s="67"/>
      <c r="R107" s="5"/>
    </row>
    <row r="108" spans="3:18" x14ac:dyDescent="0.25"/>
    <row r="109" spans="3:18" ht="20.100000000000001" customHeight="1" x14ac:dyDescent="0.25"/>
    <row r="110" spans="3:18" ht="20.100000000000001" customHeight="1" x14ac:dyDescent="0.25">
      <c r="C110" s="31" t="s">
        <v>781</v>
      </c>
    </row>
    <row r="111" spans="3:18" ht="14.1" customHeight="1" x14ac:dyDescent="0.25">
      <c r="C111" s="31"/>
    </row>
    <row r="112" spans="3:18" ht="20.100000000000001" customHeight="1" x14ac:dyDescent="0.25">
      <c r="C112" s="17"/>
      <c r="D112" s="17"/>
      <c r="E112" s="17"/>
      <c r="F112" s="17"/>
      <c r="G112" s="17"/>
      <c r="H112" s="17"/>
      <c r="I112" s="17"/>
      <c r="J112" s="17"/>
      <c r="K112" s="17"/>
      <c r="L112" s="17"/>
      <c r="M112" s="17"/>
      <c r="N112" s="17"/>
      <c r="O112" s="17"/>
    </row>
    <row r="113" spans="3:18" ht="20.100000000000001" customHeight="1" x14ac:dyDescent="0.3">
      <c r="C113" s="68"/>
      <c r="D113" s="689" t="s">
        <v>133</v>
      </c>
      <c r="E113" s="689"/>
      <c r="F113" s="689"/>
      <c r="G113" s="689"/>
      <c r="H113" s="689"/>
      <c r="I113" s="689"/>
      <c r="J113" s="68"/>
      <c r="K113" s="677" t="s">
        <v>132</v>
      </c>
      <c r="L113" s="677"/>
      <c r="M113" s="677"/>
      <c r="N113" s="677"/>
      <c r="O113" s="68"/>
      <c r="P113" s="59"/>
      <c r="Q113" s="59"/>
      <c r="R113" s="59"/>
    </row>
    <row r="114" spans="3:18" ht="20.100000000000001" customHeight="1" x14ac:dyDescent="0.3">
      <c r="C114" s="68"/>
      <c r="D114" s="689"/>
      <c r="E114" s="689"/>
      <c r="F114" s="689"/>
      <c r="G114" s="689"/>
      <c r="H114" s="689"/>
      <c r="I114" s="689"/>
      <c r="J114" s="68"/>
      <c r="K114" s="677"/>
      <c r="L114" s="677"/>
      <c r="M114" s="677"/>
      <c r="N114" s="677"/>
      <c r="O114" s="68"/>
      <c r="P114" s="59"/>
      <c r="Q114" s="59"/>
      <c r="R114" s="59"/>
    </row>
    <row r="115" spans="3:18" ht="20.100000000000001" customHeight="1" x14ac:dyDescent="0.25">
      <c r="C115" s="17"/>
      <c r="D115" s="689"/>
      <c r="E115" s="689"/>
      <c r="F115" s="689"/>
      <c r="G115" s="689"/>
      <c r="H115" s="689"/>
      <c r="I115" s="689"/>
      <c r="J115" s="17"/>
      <c r="K115" s="17"/>
      <c r="L115" s="17"/>
      <c r="M115" s="17"/>
      <c r="N115" s="17"/>
      <c r="O115" s="17"/>
    </row>
    <row r="116" spans="3:18" ht="20.100000000000001" customHeight="1" x14ac:dyDescent="0.25">
      <c r="C116" s="17"/>
      <c r="D116" s="69" t="s">
        <v>847</v>
      </c>
      <c r="E116" s="17"/>
      <c r="F116" s="70"/>
      <c r="G116" s="70"/>
      <c r="H116" s="70"/>
      <c r="I116" s="70"/>
      <c r="J116" s="70"/>
      <c r="K116" s="70"/>
      <c r="L116" s="70"/>
      <c r="M116" s="70"/>
      <c r="N116" s="70"/>
      <c r="O116" s="71"/>
      <c r="P116" s="72"/>
      <c r="Q116" s="72"/>
      <c r="R116" s="72"/>
    </row>
    <row r="117" spans="3:18" ht="14.1" customHeight="1" x14ac:dyDescent="0.25">
      <c r="C117" s="73"/>
      <c r="D117" s="74"/>
      <c r="E117" s="17"/>
      <c r="F117" s="74"/>
      <c r="G117" s="74"/>
      <c r="H117" s="74"/>
      <c r="I117" s="74"/>
      <c r="J117" s="74"/>
      <c r="K117" s="74"/>
      <c r="L117" s="74"/>
      <c r="M117" s="74"/>
      <c r="N117" s="74"/>
      <c r="O117" s="71"/>
      <c r="P117" s="72"/>
      <c r="Q117" s="72"/>
      <c r="R117" s="72"/>
    </row>
    <row r="118" spans="3:18" ht="20.100000000000001" customHeight="1" x14ac:dyDescent="0.3">
      <c r="C118" s="73"/>
      <c r="D118" s="679" t="s">
        <v>848</v>
      </c>
      <c r="E118" s="679"/>
      <c r="F118" s="679"/>
      <c r="G118" s="679"/>
      <c r="H118" s="679"/>
      <c r="I118" s="679"/>
      <c r="J118" s="679"/>
      <c r="K118" s="679"/>
      <c r="L118" s="679"/>
      <c r="M118" s="679"/>
      <c r="N118" s="679"/>
      <c r="O118" s="75"/>
      <c r="P118" s="51"/>
      <c r="Q118" s="76"/>
      <c r="R118" s="76"/>
    </row>
    <row r="119" spans="3:18" ht="31.5" customHeight="1" x14ac:dyDescent="0.3">
      <c r="C119" s="73"/>
      <c r="D119" s="679"/>
      <c r="E119" s="679"/>
      <c r="F119" s="679"/>
      <c r="G119" s="679"/>
      <c r="H119" s="679"/>
      <c r="I119" s="679"/>
      <c r="J119" s="679"/>
      <c r="K119" s="679"/>
      <c r="L119" s="679"/>
      <c r="M119" s="679"/>
      <c r="N119" s="679"/>
      <c r="O119" s="75"/>
      <c r="P119" s="51"/>
      <c r="Q119" s="76"/>
      <c r="R119" s="76"/>
    </row>
    <row r="120" spans="3:18" ht="14.1" customHeight="1" x14ac:dyDescent="0.3">
      <c r="C120" s="73"/>
      <c r="D120" s="68"/>
      <c r="E120" s="68"/>
      <c r="F120" s="68"/>
      <c r="G120" s="68"/>
      <c r="H120" s="68"/>
      <c r="I120" s="68"/>
      <c r="J120" s="68"/>
      <c r="K120" s="68"/>
      <c r="L120" s="68"/>
      <c r="M120" s="68"/>
      <c r="N120" s="68"/>
      <c r="O120" s="75"/>
      <c r="P120" s="51"/>
      <c r="Q120" s="76"/>
      <c r="R120" s="76"/>
    </row>
    <row r="121" spans="3:18" ht="14.1" customHeight="1" x14ac:dyDescent="0.25">
      <c r="C121" s="73"/>
      <c r="D121" s="663" t="s">
        <v>849</v>
      </c>
      <c r="E121" s="663"/>
      <c r="F121" s="663"/>
      <c r="G121" s="663"/>
      <c r="H121" s="663"/>
      <c r="I121" s="663"/>
      <c r="J121" s="663"/>
      <c r="K121" s="663"/>
      <c r="L121" s="663"/>
      <c r="M121" s="663"/>
      <c r="N121" s="663"/>
      <c r="O121" s="77"/>
      <c r="P121" s="78"/>
      <c r="Q121" s="76"/>
      <c r="R121" s="76"/>
    </row>
    <row r="122" spans="3:18" ht="20.100000000000001" customHeight="1" x14ac:dyDescent="0.3">
      <c r="C122" s="73"/>
      <c r="D122" s="663"/>
      <c r="E122" s="663"/>
      <c r="F122" s="663"/>
      <c r="G122" s="663"/>
      <c r="H122" s="663"/>
      <c r="I122" s="663"/>
      <c r="J122" s="663"/>
      <c r="K122" s="663"/>
      <c r="L122" s="663"/>
      <c r="M122" s="663"/>
      <c r="N122" s="663"/>
      <c r="O122" s="77"/>
      <c r="P122" s="78"/>
      <c r="Q122" s="53"/>
      <c r="R122" s="53"/>
    </row>
    <row r="123" spans="3:18" ht="14.1" customHeight="1" x14ac:dyDescent="0.25">
      <c r="C123" s="79"/>
      <c r="D123" s="663"/>
      <c r="E123" s="663"/>
      <c r="F123" s="663"/>
      <c r="G123" s="663"/>
      <c r="H123" s="663"/>
      <c r="I123" s="663"/>
      <c r="J123" s="663"/>
      <c r="K123" s="663"/>
      <c r="L123" s="663"/>
      <c r="M123" s="663"/>
      <c r="N123" s="663"/>
      <c r="O123" s="77"/>
      <c r="P123" s="78"/>
      <c r="Q123" s="72"/>
      <c r="R123" s="72"/>
    </row>
    <row r="124" spans="3:18" ht="14.1" customHeight="1" x14ac:dyDescent="0.25">
      <c r="C124" s="73"/>
      <c r="D124" s="71"/>
      <c r="E124" s="17"/>
      <c r="F124" s="71"/>
      <c r="G124" s="71"/>
      <c r="H124" s="71"/>
      <c r="I124" s="71"/>
      <c r="J124" s="71"/>
      <c r="K124" s="71"/>
      <c r="L124" s="71"/>
      <c r="M124" s="71"/>
      <c r="N124" s="71"/>
      <c r="O124" s="77"/>
      <c r="P124" s="78"/>
      <c r="Q124" s="72"/>
      <c r="R124" s="72"/>
    </row>
    <row r="125" spans="3:18" ht="20.100000000000001" customHeight="1" x14ac:dyDescent="0.25">
      <c r="C125" s="79"/>
      <c r="D125" s="688" t="s">
        <v>850</v>
      </c>
      <c r="E125" s="688"/>
      <c r="F125" s="688"/>
      <c r="G125" s="688"/>
      <c r="H125" s="688"/>
      <c r="I125" s="688"/>
      <c r="J125" s="688"/>
      <c r="K125" s="688"/>
      <c r="L125" s="688"/>
      <c r="M125" s="688"/>
      <c r="N125" s="688"/>
      <c r="O125" s="77"/>
      <c r="P125" s="78"/>
      <c r="Q125" s="72"/>
      <c r="R125" s="72"/>
    </row>
    <row r="126" spans="3:18" ht="30.75" customHeight="1" x14ac:dyDescent="0.25">
      <c r="C126" s="79"/>
      <c r="D126" s="688"/>
      <c r="E126" s="688"/>
      <c r="F126" s="688"/>
      <c r="G126" s="688"/>
      <c r="H126" s="688"/>
      <c r="I126" s="688"/>
      <c r="J126" s="688"/>
      <c r="K126" s="688"/>
      <c r="L126" s="688"/>
      <c r="M126" s="688"/>
      <c r="N126" s="688"/>
      <c r="O126" s="77"/>
      <c r="P126" s="78"/>
      <c r="Q126" s="72"/>
      <c r="R126" s="72"/>
    </row>
    <row r="127" spans="3:18" ht="14.1" customHeight="1" x14ac:dyDescent="0.25">
      <c r="C127" s="79"/>
      <c r="D127" s="17"/>
      <c r="E127" s="17"/>
      <c r="F127" s="17"/>
      <c r="G127" s="17"/>
      <c r="H127" s="17"/>
      <c r="I127" s="17"/>
      <c r="J127" s="17"/>
      <c r="K127" s="17"/>
      <c r="L127" s="17"/>
      <c r="M127" s="17"/>
      <c r="N127" s="17"/>
      <c r="O127" s="77"/>
      <c r="P127" s="78"/>
      <c r="Q127" s="72"/>
      <c r="R127" s="72"/>
    </row>
    <row r="128" spans="3:18" ht="20.100000000000001" customHeight="1" x14ac:dyDescent="0.3">
      <c r="C128" s="79"/>
      <c r="D128" s="679" t="s">
        <v>851</v>
      </c>
      <c r="E128" s="679"/>
      <c r="F128" s="679"/>
      <c r="G128" s="679"/>
      <c r="H128" s="679"/>
      <c r="I128" s="679"/>
      <c r="J128" s="679"/>
      <c r="K128" s="679"/>
      <c r="L128" s="679"/>
      <c r="M128" s="679"/>
      <c r="N128" s="679"/>
      <c r="O128" s="80"/>
      <c r="P128" s="81"/>
      <c r="Q128" s="81"/>
      <c r="R128" s="81"/>
    </row>
    <row r="129" spans="3:18" ht="20.100000000000001" customHeight="1" x14ac:dyDescent="0.25">
      <c r="C129" s="79"/>
      <c r="D129" s="679"/>
      <c r="E129" s="679"/>
      <c r="F129" s="679"/>
      <c r="G129" s="679"/>
      <c r="H129" s="679"/>
      <c r="I129" s="679"/>
      <c r="J129" s="679"/>
      <c r="K129" s="679"/>
      <c r="L129" s="679"/>
      <c r="M129" s="679"/>
      <c r="N129" s="679"/>
      <c r="O129" s="17"/>
    </row>
    <row r="130" spans="3:18" ht="14.1" customHeight="1" x14ac:dyDescent="0.25">
      <c r="C130" s="73"/>
      <c r="D130" s="17"/>
      <c r="E130" s="4"/>
      <c r="F130" s="4"/>
      <c r="G130" s="4"/>
      <c r="H130" s="4"/>
      <c r="I130" s="4"/>
      <c r="J130" s="4"/>
      <c r="K130" s="4"/>
      <c r="L130" s="4"/>
      <c r="M130" s="4"/>
      <c r="N130" s="4"/>
      <c r="O130" s="17"/>
    </row>
    <row r="131" spans="3:18" ht="14.25" customHeight="1" x14ac:dyDescent="0.25">
      <c r="C131" s="68"/>
      <c r="D131" s="663" t="s">
        <v>134</v>
      </c>
      <c r="E131" s="663"/>
      <c r="F131" s="663"/>
      <c r="G131" s="663"/>
      <c r="H131" s="663"/>
      <c r="I131" s="663"/>
      <c r="J131" s="663"/>
      <c r="K131" s="663"/>
      <c r="L131" s="68"/>
      <c r="M131" s="68"/>
      <c r="N131" s="68"/>
      <c r="O131" s="68"/>
      <c r="P131" s="78"/>
      <c r="Q131" s="72"/>
      <c r="R131" s="72"/>
    </row>
    <row r="132" spans="3:18" x14ac:dyDescent="0.25">
      <c r="C132" s="68"/>
      <c r="D132" s="663"/>
      <c r="E132" s="663"/>
      <c r="F132" s="663"/>
      <c r="G132" s="663"/>
      <c r="H132" s="663"/>
      <c r="I132" s="663"/>
      <c r="J132" s="663"/>
      <c r="K132" s="663"/>
      <c r="L132" s="68"/>
      <c r="M132" s="68"/>
      <c r="N132" s="68"/>
      <c r="O132" s="68"/>
      <c r="P132" s="78"/>
      <c r="Q132" s="72"/>
      <c r="R132" s="72"/>
    </row>
    <row r="133" spans="3:18" x14ac:dyDescent="0.25">
      <c r="C133" s="68"/>
      <c r="D133" s="663"/>
      <c r="E133" s="663"/>
      <c r="F133" s="663"/>
      <c r="G133" s="663"/>
      <c r="H133" s="663"/>
      <c r="I133" s="663"/>
      <c r="J133" s="663"/>
      <c r="K133" s="663"/>
      <c r="L133" s="68"/>
      <c r="M133" s="68"/>
      <c r="N133" s="68"/>
      <c r="O133" s="68"/>
      <c r="P133" s="78"/>
      <c r="Q133" s="72"/>
      <c r="R133" s="72"/>
    </row>
    <row r="134" spans="3:18" x14ac:dyDescent="0.25">
      <c r="C134" s="68"/>
      <c r="D134" s="663"/>
      <c r="E134" s="663"/>
      <c r="F134" s="663"/>
      <c r="G134" s="663"/>
      <c r="H134" s="663"/>
      <c r="I134" s="663"/>
      <c r="J134" s="663"/>
      <c r="K134" s="663"/>
      <c r="L134" s="68"/>
      <c r="M134" s="68"/>
      <c r="N134" s="68"/>
      <c r="O134" s="68"/>
      <c r="P134" s="78"/>
      <c r="Q134" s="72"/>
      <c r="R134" s="72"/>
    </row>
    <row r="135" spans="3:18" x14ac:dyDescent="0.25">
      <c r="C135" s="17"/>
      <c r="D135" s="663"/>
      <c r="E135" s="663"/>
      <c r="F135" s="663"/>
      <c r="G135" s="663"/>
      <c r="H135" s="663"/>
      <c r="I135" s="663"/>
      <c r="J135" s="663"/>
      <c r="K135" s="663"/>
      <c r="L135" s="17"/>
      <c r="M135" s="17"/>
      <c r="N135" s="17"/>
      <c r="O135" s="17"/>
    </row>
    <row r="136" spans="3:18" x14ac:dyDescent="0.25">
      <c r="C136" s="17"/>
      <c r="D136" s="68"/>
      <c r="E136" s="68"/>
      <c r="F136" s="68"/>
      <c r="G136" s="68"/>
      <c r="H136" s="68"/>
      <c r="I136" s="68"/>
      <c r="J136" s="68"/>
      <c r="K136" s="17"/>
      <c r="L136" s="17"/>
      <c r="M136" s="17"/>
      <c r="N136" s="17"/>
      <c r="O136" s="17"/>
    </row>
    <row r="137" spans="3:18" s="19" customFormat="1" ht="20.100000000000001" customHeight="1" x14ac:dyDescent="0.3">
      <c r="C137" s="68"/>
      <c r="D137" s="689" t="s">
        <v>852</v>
      </c>
      <c r="E137" s="689"/>
      <c r="F137" s="689"/>
      <c r="G137" s="689"/>
      <c r="H137" s="689"/>
      <c r="I137" s="689"/>
      <c r="J137" s="68"/>
      <c r="K137" s="13"/>
      <c r="L137" s="693" t="s">
        <v>135</v>
      </c>
      <c r="M137" s="693"/>
      <c r="N137" s="82" t="e" vm="13">
        <v>#VALUE!</v>
      </c>
      <c r="O137" s="83"/>
      <c r="P137" s="78"/>
      <c r="Q137" s="76"/>
      <c r="R137" s="76"/>
    </row>
    <row r="138" spans="3:18" x14ac:dyDescent="0.25">
      <c r="C138" s="68"/>
      <c r="D138" s="689"/>
      <c r="E138" s="689"/>
      <c r="F138" s="689"/>
      <c r="G138" s="689"/>
      <c r="H138" s="689"/>
      <c r="I138" s="689"/>
      <c r="J138" s="68"/>
      <c r="K138" s="17"/>
      <c r="L138" s="68"/>
      <c r="M138" s="83"/>
      <c r="N138" s="83"/>
      <c r="O138" s="83"/>
      <c r="P138" s="78"/>
      <c r="Q138" s="76"/>
      <c r="R138" s="76"/>
    </row>
    <row r="139" spans="3:18" ht="20.100000000000001" customHeight="1" x14ac:dyDescent="0.25">
      <c r="C139" s="68"/>
      <c r="D139" s="689"/>
      <c r="E139" s="689"/>
      <c r="F139" s="689"/>
      <c r="G139" s="689"/>
      <c r="H139" s="689"/>
      <c r="I139" s="689"/>
      <c r="J139" s="68"/>
      <c r="K139" s="696" t="s">
        <v>136</v>
      </c>
      <c r="L139" s="696"/>
      <c r="M139" s="696"/>
      <c r="N139" s="84" t="e" vm="14">
        <v>#VALUE!</v>
      </c>
      <c r="O139" s="17"/>
      <c r="P139" s="78"/>
      <c r="Q139" s="76"/>
      <c r="R139" s="76"/>
    </row>
    <row r="140" spans="3:18" x14ac:dyDescent="0.25">
      <c r="C140" s="68"/>
      <c r="D140" s="689"/>
      <c r="E140" s="689"/>
      <c r="F140" s="689"/>
      <c r="G140" s="689"/>
      <c r="H140" s="689"/>
      <c r="I140" s="689"/>
      <c r="J140" s="68"/>
      <c r="K140" s="17"/>
      <c r="L140" s="68"/>
      <c r="M140" s="83"/>
      <c r="N140" s="83"/>
      <c r="O140" s="83"/>
      <c r="P140" s="78"/>
      <c r="Q140" s="76"/>
      <c r="R140" s="76"/>
    </row>
    <row r="141" spans="3:18" x14ac:dyDescent="0.25">
      <c r="C141" s="68"/>
      <c r="D141" s="689"/>
      <c r="E141" s="689"/>
      <c r="F141" s="689"/>
      <c r="G141" s="689"/>
      <c r="H141" s="689"/>
      <c r="I141" s="689"/>
      <c r="J141" s="68"/>
      <c r="K141" s="17"/>
      <c r="L141" s="68"/>
      <c r="M141" s="83"/>
      <c r="N141" s="83"/>
      <c r="O141" s="83"/>
      <c r="P141" s="78"/>
      <c r="Q141" s="76"/>
      <c r="R141" s="76"/>
    </row>
    <row r="142" spans="3:18" x14ac:dyDescent="0.25">
      <c r="C142" s="68"/>
      <c r="D142" s="689"/>
      <c r="E142" s="689"/>
      <c r="F142" s="689"/>
      <c r="G142" s="689"/>
      <c r="H142" s="689"/>
      <c r="I142" s="689"/>
      <c r="J142" s="68"/>
      <c r="K142" s="17"/>
      <c r="L142" s="68"/>
      <c r="M142" s="83"/>
      <c r="N142" s="83"/>
      <c r="O142" s="83"/>
      <c r="P142" s="78"/>
      <c r="Q142" s="76"/>
      <c r="R142" s="76"/>
    </row>
    <row r="143" spans="3:18" ht="23.25" customHeight="1" x14ac:dyDescent="0.25">
      <c r="C143" s="68"/>
      <c r="D143" s="689"/>
      <c r="E143" s="689"/>
      <c r="F143" s="689"/>
      <c r="G143" s="689"/>
      <c r="H143" s="689"/>
      <c r="I143" s="689"/>
      <c r="J143" s="68"/>
      <c r="K143" s="17"/>
      <c r="L143" s="17"/>
      <c r="M143" s="17"/>
      <c r="N143" s="17"/>
      <c r="O143" s="17"/>
      <c r="P143" s="78"/>
      <c r="Q143" s="76"/>
      <c r="R143" s="76"/>
    </row>
    <row r="144" spans="3:18" x14ac:dyDescent="0.25">
      <c r="C144" s="68"/>
      <c r="D144" s="68"/>
      <c r="E144" s="68"/>
      <c r="F144" s="68"/>
      <c r="G144" s="68"/>
      <c r="H144" s="68"/>
      <c r="I144" s="68"/>
      <c r="J144" s="68"/>
      <c r="K144" s="68"/>
      <c r="L144" s="77"/>
      <c r="M144" s="77"/>
      <c r="N144" s="77"/>
      <c r="O144" s="77"/>
      <c r="P144" s="78"/>
      <c r="Q144" s="76"/>
      <c r="R144" s="76"/>
    </row>
    <row r="145" spans="3:18" ht="20.100000000000001" customHeight="1" x14ac:dyDescent="0.25">
      <c r="C145" s="33"/>
      <c r="D145" s="33"/>
      <c r="E145" s="33"/>
      <c r="F145" s="33"/>
      <c r="G145" s="33"/>
      <c r="H145" s="33"/>
      <c r="I145" s="33"/>
      <c r="J145" s="33"/>
      <c r="K145" s="33"/>
      <c r="L145" s="78"/>
      <c r="M145" s="78"/>
      <c r="N145" s="78"/>
      <c r="O145" s="78"/>
      <c r="P145" s="78"/>
      <c r="Q145" s="78"/>
      <c r="R145" s="78"/>
    </row>
    <row r="146" spans="3:18" s="5" customFormat="1" ht="20.100000000000001" customHeight="1" x14ac:dyDescent="0.25">
      <c r="C146" s="32" t="s">
        <v>137</v>
      </c>
      <c r="D146" s="32"/>
      <c r="E146" s="32"/>
      <c r="F146" s="32"/>
      <c r="G146" s="32"/>
      <c r="H146" s="32"/>
      <c r="I146" s="32"/>
      <c r="J146" s="32"/>
      <c r="K146" s="32"/>
      <c r="L146" s="32"/>
      <c r="M146" s="32"/>
      <c r="N146" s="32"/>
      <c r="O146" s="32"/>
    </row>
    <row r="147" spans="3:18" s="5" customFormat="1" ht="14.1" customHeight="1" x14ac:dyDescent="0.25">
      <c r="C147" s="85"/>
      <c r="D147" s="85"/>
      <c r="E147" s="85"/>
      <c r="F147" s="85"/>
      <c r="G147" s="85"/>
      <c r="H147" s="85"/>
      <c r="I147" s="85"/>
      <c r="J147" s="85"/>
      <c r="K147" s="85"/>
      <c r="L147" s="85"/>
      <c r="M147" s="85"/>
      <c r="N147" s="85"/>
      <c r="O147" s="85"/>
    </row>
    <row r="148" spans="3:18" ht="20.100000000000001" customHeight="1" x14ac:dyDescent="0.25">
      <c r="C148" s="2"/>
      <c r="D148" s="71"/>
      <c r="E148" s="71"/>
      <c r="F148" s="71"/>
      <c r="G148" s="71"/>
      <c r="H148" s="71"/>
      <c r="I148" s="71"/>
      <c r="J148" s="71"/>
      <c r="K148" s="71"/>
      <c r="L148" s="71"/>
      <c r="M148" s="71"/>
      <c r="N148" s="71"/>
      <c r="O148" s="71"/>
      <c r="P148" s="72"/>
      <c r="Q148" s="72"/>
      <c r="R148" s="72"/>
    </row>
    <row r="149" spans="3:18" ht="20.100000000000001" customHeight="1" x14ac:dyDescent="0.25">
      <c r="C149" s="691" t="e" vm="6">
        <v>#VALUE!</v>
      </c>
      <c r="D149" s="86"/>
      <c r="E149" s="695" t="s">
        <v>853</v>
      </c>
      <c r="F149" s="695"/>
      <c r="G149" s="695"/>
      <c r="H149" s="695"/>
      <c r="I149" s="695"/>
      <c r="J149" s="695"/>
      <c r="K149" s="695"/>
      <c r="L149" s="695"/>
      <c r="M149" s="695"/>
      <c r="N149" s="695"/>
      <c r="O149" s="77"/>
      <c r="P149" s="78"/>
      <c r="Q149" s="78"/>
      <c r="R149" s="78"/>
    </row>
    <row r="150" spans="3:18" ht="20.100000000000001" customHeight="1" x14ac:dyDescent="0.25">
      <c r="C150" s="691"/>
      <c r="D150" s="86"/>
      <c r="E150" s="695"/>
      <c r="F150" s="695"/>
      <c r="G150" s="695"/>
      <c r="H150" s="695"/>
      <c r="I150" s="695"/>
      <c r="J150" s="695"/>
      <c r="K150" s="695"/>
      <c r="L150" s="695"/>
      <c r="M150" s="695"/>
      <c r="N150" s="695"/>
      <c r="O150" s="77"/>
      <c r="P150" s="78"/>
      <c r="Q150" s="78"/>
      <c r="R150" s="78"/>
    </row>
    <row r="151" spans="3:18" ht="26.25" customHeight="1" x14ac:dyDescent="0.25">
      <c r="C151" s="2"/>
      <c r="D151" s="86"/>
      <c r="E151" s="695"/>
      <c r="F151" s="695"/>
      <c r="G151" s="695"/>
      <c r="H151" s="695"/>
      <c r="I151" s="695"/>
      <c r="J151" s="695"/>
      <c r="K151" s="695"/>
      <c r="L151" s="695"/>
      <c r="M151" s="695"/>
      <c r="N151" s="695"/>
      <c r="O151" s="77"/>
      <c r="P151" s="78"/>
      <c r="Q151" s="78"/>
      <c r="R151" s="78"/>
    </row>
    <row r="152" spans="3:18" ht="20.100000000000001" customHeight="1" x14ac:dyDescent="0.25">
      <c r="C152" s="691" t="s">
        <v>138</v>
      </c>
      <c r="D152" s="87"/>
      <c r="E152" s="17"/>
      <c r="F152" s="4"/>
      <c r="G152" s="4"/>
      <c r="H152" s="4"/>
      <c r="I152" s="4"/>
      <c r="J152" s="4"/>
      <c r="K152" s="4"/>
      <c r="L152" s="4"/>
      <c r="M152" s="4"/>
      <c r="N152" s="4"/>
      <c r="O152" s="77"/>
      <c r="P152" s="78"/>
      <c r="Q152" s="78"/>
      <c r="R152" s="78"/>
    </row>
    <row r="153" spans="3:18" ht="20.100000000000001" customHeight="1" x14ac:dyDescent="0.25">
      <c r="C153" s="691"/>
      <c r="D153" s="87"/>
      <c r="E153" s="663" t="s">
        <v>854</v>
      </c>
      <c r="F153" s="663"/>
      <c r="G153" s="663"/>
      <c r="H153" s="663"/>
      <c r="I153" s="663"/>
      <c r="J153" s="663"/>
      <c r="K153" s="663"/>
      <c r="L153" s="663"/>
      <c r="M153" s="663"/>
      <c r="N153" s="663"/>
      <c r="O153" s="77"/>
      <c r="P153" s="78"/>
      <c r="Q153" s="78"/>
      <c r="R153" s="78"/>
    </row>
    <row r="154" spans="3:18" ht="20.100000000000001" customHeight="1" x14ac:dyDescent="0.25">
      <c r="C154" s="691"/>
      <c r="D154" s="87"/>
      <c r="E154" s="663"/>
      <c r="F154" s="663"/>
      <c r="G154" s="663"/>
      <c r="H154" s="663"/>
      <c r="I154" s="663"/>
      <c r="J154" s="663"/>
      <c r="K154" s="663"/>
      <c r="L154" s="663"/>
      <c r="M154" s="663"/>
      <c r="N154" s="663"/>
      <c r="O154" s="77"/>
      <c r="P154" s="78"/>
      <c r="Q154" s="78"/>
      <c r="R154" s="78"/>
    </row>
    <row r="155" spans="3:18" ht="20.100000000000001" customHeight="1" x14ac:dyDescent="0.25">
      <c r="C155" s="2"/>
      <c r="D155" s="87"/>
      <c r="E155" s="663"/>
      <c r="F155" s="663"/>
      <c r="G155" s="663"/>
      <c r="H155" s="663"/>
      <c r="I155" s="663"/>
      <c r="J155" s="663"/>
      <c r="K155" s="663"/>
      <c r="L155" s="663"/>
      <c r="M155" s="663"/>
      <c r="N155" s="663"/>
      <c r="O155" s="77"/>
      <c r="P155" s="78"/>
      <c r="Q155" s="78"/>
      <c r="R155" s="78"/>
    </row>
    <row r="156" spans="3:18" ht="20.100000000000001" customHeight="1" x14ac:dyDescent="0.25">
      <c r="C156" s="2"/>
      <c r="D156" s="87"/>
      <c r="E156" s="663"/>
      <c r="F156" s="663"/>
      <c r="G156" s="663"/>
      <c r="H156" s="663"/>
      <c r="I156" s="663"/>
      <c r="J156" s="663"/>
      <c r="K156" s="663"/>
      <c r="L156" s="663"/>
      <c r="M156" s="663"/>
      <c r="N156" s="663"/>
      <c r="O156" s="77"/>
      <c r="P156" s="78"/>
      <c r="Q156" s="78"/>
      <c r="R156" s="78"/>
    </row>
    <row r="157" spans="3:18" ht="36.75" customHeight="1" x14ac:dyDescent="0.25">
      <c r="C157" s="2"/>
      <c r="D157" s="87"/>
      <c r="E157" s="663"/>
      <c r="F157" s="663"/>
      <c r="G157" s="663"/>
      <c r="H157" s="663"/>
      <c r="I157" s="663"/>
      <c r="J157" s="663"/>
      <c r="K157" s="663"/>
      <c r="L157" s="663"/>
      <c r="M157" s="663"/>
      <c r="N157" s="663"/>
      <c r="O157" s="77"/>
      <c r="P157" s="78"/>
      <c r="Q157" s="78"/>
      <c r="R157" s="78"/>
    </row>
    <row r="158" spans="3:18" ht="20.100000000000001" customHeight="1" x14ac:dyDescent="0.25">
      <c r="C158" s="2"/>
      <c r="D158" s="87"/>
      <c r="E158" s="4"/>
      <c r="F158" s="4"/>
      <c r="G158" s="4"/>
      <c r="H158" s="4"/>
      <c r="I158" s="4"/>
      <c r="J158" s="4"/>
      <c r="K158" s="4"/>
      <c r="L158" s="4"/>
      <c r="M158" s="4"/>
      <c r="N158" s="4"/>
      <c r="O158" s="77"/>
      <c r="P158" s="78"/>
      <c r="Q158" s="78"/>
      <c r="R158" s="78"/>
    </row>
    <row r="159" spans="3:18" ht="20.100000000000001" customHeight="1" x14ac:dyDescent="0.3">
      <c r="C159" s="88"/>
      <c r="D159" s="89"/>
      <c r="E159" s="5"/>
      <c r="F159" s="5"/>
      <c r="G159" s="5"/>
      <c r="H159" s="5"/>
      <c r="I159" s="5"/>
      <c r="J159" s="5"/>
      <c r="K159" s="5"/>
      <c r="L159" s="5"/>
      <c r="M159" s="5"/>
      <c r="N159" s="5"/>
      <c r="O159" s="78"/>
      <c r="P159" s="78"/>
      <c r="Q159" s="78"/>
      <c r="R159" s="78"/>
    </row>
    <row r="160" spans="3:18" ht="20.100000000000001" customHeight="1" x14ac:dyDescent="0.25">
      <c r="C160" s="2" t="s">
        <v>106</v>
      </c>
      <c r="D160" s="90"/>
      <c r="E160" s="17"/>
      <c r="F160" s="17"/>
      <c r="G160" s="17"/>
      <c r="H160" s="17"/>
      <c r="I160" s="17"/>
      <c r="J160" s="17"/>
      <c r="K160" s="17"/>
      <c r="L160" s="17"/>
      <c r="M160" s="17"/>
      <c r="N160" s="17"/>
      <c r="O160" s="17"/>
    </row>
    <row r="161" spans="3:18" ht="20.100000000000001" customHeight="1" x14ac:dyDescent="0.25">
      <c r="C161" s="691" t="e" vm="7">
        <v>#VALUE!</v>
      </c>
      <c r="D161" s="90"/>
      <c r="E161" s="17"/>
      <c r="F161" s="91"/>
      <c r="G161" s="91"/>
      <c r="H161" s="91"/>
      <c r="I161" s="91"/>
      <c r="J161" s="91"/>
      <c r="K161" s="91"/>
      <c r="L161" s="91"/>
      <c r="M161" s="91"/>
      <c r="N161" s="91"/>
      <c r="O161" s="91"/>
      <c r="P161" s="92"/>
      <c r="Q161" s="92"/>
      <c r="R161" s="92"/>
    </row>
    <row r="162" spans="3:18" ht="20.100000000000001" customHeight="1" x14ac:dyDescent="0.25">
      <c r="C162" s="691"/>
      <c r="D162" s="90"/>
      <c r="E162" s="694" t="s">
        <v>855</v>
      </c>
      <c r="F162" s="694"/>
      <c r="G162" s="694"/>
      <c r="H162" s="694"/>
      <c r="I162" s="694"/>
      <c r="J162" s="694"/>
      <c r="K162" s="694"/>
      <c r="L162" s="694"/>
      <c r="M162" s="694"/>
      <c r="N162" s="68"/>
      <c r="O162" s="91"/>
      <c r="P162" s="92"/>
      <c r="Q162" s="92"/>
      <c r="R162" s="92"/>
    </row>
    <row r="163" spans="3:18" ht="19.5" customHeight="1" x14ac:dyDescent="0.25">
      <c r="C163" s="2"/>
      <c r="D163" s="90"/>
      <c r="E163" s="694"/>
      <c r="F163" s="694"/>
      <c r="G163" s="694"/>
      <c r="H163" s="694"/>
      <c r="I163" s="694"/>
      <c r="J163" s="694"/>
      <c r="K163" s="694"/>
      <c r="L163" s="694"/>
      <c r="M163" s="694"/>
      <c r="N163" s="68"/>
      <c r="O163" s="91"/>
      <c r="P163" s="92"/>
      <c r="Q163" s="92"/>
      <c r="R163" s="92"/>
    </row>
    <row r="164" spans="3:18" ht="20.100000000000001" customHeight="1" x14ac:dyDescent="0.25">
      <c r="C164" s="691" t="s">
        <v>139</v>
      </c>
      <c r="D164" s="90"/>
      <c r="E164" s="694"/>
      <c r="F164" s="694"/>
      <c r="G164" s="694"/>
      <c r="H164" s="694"/>
      <c r="I164" s="694"/>
      <c r="J164" s="694"/>
      <c r="K164" s="694"/>
      <c r="L164" s="694"/>
      <c r="M164" s="694"/>
      <c r="N164" s="4"/>
      <c r="O164" s="91"/>
      <c r="P164" s="92"/>
      <c r="Q164" s="92"/>
      <c r="R164" s="92"/>
    </row>
    <row r="165" spans="3:18" ht="20.100000000000001" customHeight="1" x14ac:dyDescent="0.25">
      <c r="C165" s="691"/>
      <c r="D165" s="90"/>
      <c r="E165" s="4"/>
      <c r="F165" s="4"/>
      <c r="G165" s="4"/>
      <c r="H165" s="4"/>
      <c r="I165" s="4"/>
      <c r="J165" s="4"/>
      <c r="K165" s="4"/>
      <c r="L165" s="4"/>
      <c r="M165" s="4"/>
      <c r="N165" s="4"/>
      <c r="O165" s="91"/>
      <c r="P165" s="92"/>
      <c r="Q165" s="92"/>
      <c r="R165" s="92"/>
    </row>
    <row r="166" spans="3:18" ht="20.100000000000001" customHeight="1" x14ac:dyDescent="0.25">
      <c r="C166" s="2"/>
      <c r="D166" s="90"/>
      <c r="E166" s="91"/>
      <c r="F166" s="91"/>
      <c r="G166" s="91"/>
      <c r="H166" s="91"/>
      <c r="I166" s="91"/>
      <c r="J166" s="91"/>
      <c r="K166" s="91"/>
      <c r="L166" s="91"/>
      <c r="M166" s="91"/>
      <c r="N166" s="91"/>
      <c r="O166" s="91"/>
      <c r="P166" s="92"/>
      <c r="Q166" s="92"/>
      <c r="R166" s="92"/>
    </row>
    <row r="167" spans="3:18" ht="20.100000000000001" customHeight="1" x14ac:dyDescent="0.3">
      <c r="C167" s="88"/>
      <c r="E167" s="92"/>
      <c r="F167" s="92"/>
      <c r="G167" s="92"/>
      <c r="H167" s="92"/>
      <c r="I167" s="92"/>
      <c r="J167" s="92"/>
      <c r="K167" s="92"/>
      <c r="L167" s="92"/>
      <c r="M167" s="92"/>
      <c r="N167" s="92"/>
      <c r="O167" s="92"/>
      <c r="P167" s="92"/>
      <c r="Q167" s="92"/>
      <c r="R167" s="92"/>
    </row>
    <row r="168" spans="3:18" ht="20.100000000000001" customHeight="1" x14ac:dyDescent="0.25">
      <c r="C168" s="2"/>
      <c r="D168" s="17"/>
      <c r="E168" s="91"/>
      <c r="F168" s="91"/>
      <c r="G168" s="91"/>
      <c r="H168" s="91"/>
      <c r="I168" s="91"/>
      <c r="J168" s="91"/>
      <c r="K168" s="91"/>
      <c r="L168" s="91"/>
      <c r="M168" s="91"/>
      <c r="N168" s="91"/>
      <c r="O168" s="91"/>
      <c r="P168" s="92"/>
      <c r="Q168" s="92"/>
      <c r="R168" s="92"/>
    </row>
    <row r="169" spans="3:18" ht="20.100000000000001" customHeight="1" x14ac:dyDescent="0.25">
      <c r="C169" s="691" t="e" vm="8">
        <v>#VALUE!</v>
      </c>
      <c r="D169" s="86"/>
      <c r="E169" s="698" t="s">
        <v>856</v>
      </c>
      <c r="F169" s="698"/>
      <c r="G169" s="698"/>
      <c r="H169" s="698"/>
      <c r="I169" s="698"/>
      <c r="J169" s="698"/>
      <c r="K169" s="698"/>
      <c r="L169" s="698"/>
      <c r="M169" s="698"/>
      <c r="N169" s="698"/>
      <c r="O169" s="77"/>
      <c r="P169" s="78"/>
      <c r="Q169" s="78"/>
      <c r="R169" s="78"/>
    </row>
    <row r="170" spans="3:18" ht="20.100000000000001" customHeight="1" x14ac:dyDescent="0.25">
      <c r="C170" s="691"/>
      <c r="D170" s="86"/>
      <c r="E170" s="698"/>
      <c r="F170" s="698"/>
      <c r="G170" s="698"/>
      <c r="H170" s="698"/>
      <c r="I170" s="698"/>
      <c r="J170" s="698"/>
      <c r="K170" s="698"/>
      <c r="L170" s="698"/>
      <c r="M170" s="698"/>
      <c r="N170" s="698"/>
      <c r="O170" s="77"/>
      <c r="P170" s="78"/>
      <c r="Q170" s="78"/>
      <c r="R170" s="78"/>
    </row>
    <row r="171" spans="3:18" ht="19.5" customHeight="1" x14ac:dyDescent="0.25">
      <c r="C171" s="2"/>
      <c r="D171" s="86"/>
      <c r="E171" s="698"/>
      <c r="F171" s="698"/>
      <c r="G171" s="698"/>
      <c r="H171" s="698"/>
      <c r="I171" s="698"/>
      <c r="J171" s="698"/>
      <c r="K171" s="698"/>
      <c r="L171" s="698"/>
      <c r="M171" s="698"/>
      <c r="N171" s="698"/>
      <c r="O171" s="77"/>
      <c r="P171" s="78"/>
      <c r="Q171" s="78"/>
      <c r="R171" s="78"/>
    </row>
    <row r="172" spans="3:18" ht="20.100000000000001" customHeight="1" x14ac:dyDescent="0.25">
      <c r="C172" s="2" t="s">
        <v>140</v>
      </c>
      <c r="D172" s="86"/>
      <c r="E172" s="77"/>
      <c r="F172" s="77"/>
      <c r="G172" s="77"/>
      <c r="H172" s="77"/>
      <c r="I172" s="77"/>
      <c r="J172" s="77"/>
      <c r="K172" s="77"/>
      <c r="L172" s="77"/>
      <c r="M172" s="77"/>
      <c r="N172" s="77"/>
      <c r="O172" s="77"/>
      <c r="P172" s="78"/>
      <c r="Q172" s="78"/>
      <c r="R172" s="78"/>
    </row>
    <row r="173" spans="3:18" ht="19.5" customHeight="1" x14ac:dyDescent="0.25">
      <c r="C173" s="2"/>
      <c r="D173" s="17"/>
      <c r="E173" s="665" t="s">
        <v>141</v>
      </c>
      <c r="F173" s="665"/>
      <c r="G173" s="665"/>
      <c r="H173" s="665"/>
      <c r="I173" s="665"/>
      <c r="J173" s="665"/>
      <c r="K173" s="665"/>
      <c r="L173" s="665"/>
      <c r="M173" s="665"/>
      <c r="N173" s="665"/>
      <c r="O173" s="4"/>
      <c r="P173" s="5"/>
      <c r="Q173" s="5"/>
      <c r="R173" s="5"/>
    </row>
    <row r="174" spans="3:18" ht="19.5" customHeight="1" x14ac:dyDescent="0.25">
      <c r="C174" s="2"/>
      <c r="D174" s="692"/>
      <c r="E174" s="663" t="s">
        <v>142</v>
      </c>
      <c r="F174" s="663"/>
      <c r="G174" s="663"/>
      <c r="H174" s="663"/>
      <c r="I174" s="663"/>
      <c r="J174" s="663"/>
      <c r="K174" s="663"/>
      <c r="L174" s="663"/>
      <c r="M174" s="663"/>
      <c r="N174" s="663"/>
      <c r="O174" s="4"/>
      <c r="P174" s="5"/>
      <c r="Q174" s="5"/>
      <c r="R174" s="5"/>
    </row>
    <row r="175" spans="3:18" ht="19.5" customHeight="1" x14ac:dyDescent="0.25">
      <c r="C175" s="2"/>
      <c r="D175" s="692"/>
      <c r="E175" s="663"/>
      <c r="F175" s="663"/>
      <c r="G175" s="663"/>
      <c r="H175" s="663"/>
      <c r="I175" s="663"/>
      <c r="J175" s="663"/>
      <c r="K175" s="663"/>
      <c r="L175" s="663"/>
      <c r="M175" s="663"/>
      <c r="N175" s="663"/>
      <c r="O175" s="4"/>
      <c r="P175" s="5"/>
      <c r="Q175" s="5"/>
      <c r="R175" s="5"/>
    </row>
    <row r="176" spans="3:18" ht="19.5" customHeight="1" x14ac:dyDescent="0.25">
      <c r="C176" s="2"/>
      <c r="D176" s="3"/>
      <c r="E176" s="663" t="s">
        <v>143</v>
      </c>
      <c r="F176" s="663"/>
      <c r="G176" s="663"/>
      <c r="H176" s="663"/>
      <c r="I176" s="663"/>
      <c r="J176" s="663"/>
      <c r="K176" s="663"/>
      <c r="L176" s="663"/>
      <c r="M176" s="663"/>
      <c r="N176" s="663"/>
      <c r="O176" s="4"/>
      <c r="P176" s="5"/>
      <c r="Q176" s="5"/>
      <c r="R176" s="5"/>
    </row>
    <row r="177" spans="3:18" ht="19.5" customHeight="1" x14ac:dyDescent="0.25">
      <c r="C177" s="2"/>
      <c r="D177" s="93"/>
      <c r="E177" s="64" t="s">
        <v>101</v>
      </c>
      <c r="F177" s="663" t="s">
        <v>245</v>
      </c>
      <c r="G177" s="663"/>
      <c r="H177" s="663"/>
      <c r="I177" s="663"/>
      <c r="J177" s="663"/>
      <c r="K177" s="663"/>
      <c r="L177" s="663"/>
      <c r="M177" s="663"/>
      <c r="N177" s="663"/>
      <c r="O177" s="4"/>
      <c r="P177" s="5"/>
      <c r="Q177" s="5"/>
      <c r="R177" s="5"/>
    </row>
    <row r="178" spans="3:18" ht="19.5" customHeight="1" x14ac:dyDescent="0.25">
      <c r="C178" s="2"/>
      <c r="D178" s="17"/>
      <c r="E178" s="64" t="s">
        <v>102</v>
      </c>
      <c r="F178" s="663" t="s">
        <v>564</v>
      </c>
      <c r="G178" s="663"/>
      <c r="H178" s="663"/>
      <c r="I178" s="663"/>
      <c r="J178" s="663"/>
      <c r="K178" s="663"/>
      <c r="L178" s="663"/>
      <c r="M178" s="663"/>
      <c r="N178" s="663"/>
      <c r="O178" s="4"/>
      <c r="P178" s="5"/>
      <c r="Q178" s="5"/>
      <c r="R178" s="5"/>
    </row>
    <row r="179" spans="3:18" ht="19.5" customHeight="1" x14ac:dyDescent="0.25">
      <c r="C179" s="2"/>
      <c r="D179" s="17"/>
      <c r="E179" s="64" t="s">
        <v>103</v>
      </c>
      <c r="F179" s="663" t="s">
        <v>242</v>
      </c>
      <c r="G179" s="663"/>
      <c r="H179" s="663"/>
      <c r="I179" s="663"/>
      <c r="J179" s="663"/>
      <c r="K179" s="663"/>
      <c r="L179" s="663"/>
      <c r="M179" s="4"/>
      <c r="N179" s="4"/>
      <c r="O179" s="4"/>
      <c r="P179" s="5"/>
      <c r="Q179" s="5"/>
      <c r="R179" s="5"/>
    </row>
    <row r="180" spans="3:18" ht="19.5" customHeight="1" x14ac:dyDescent="0.25">
      <c r="C180" s="2"/>
      <c r="D180" s="17"/>
      <c r="E180" s="64" t="s">
        <v>104</v>
      </c>
      <c r="F180" s="663" t="s">
        <v>683</v>
      </c>
      <c r="G180" s="663"/>
      <c r="H180" s="663"/>
      <c r="I180" s="663"/>
      <c r="J180" s="663"/>
      <c r="K180" s="663"/>
      <c r="L180" s="663"/>
      <c r="M180" s="663"/>
      <c r="N180" s="663"/>
      <c r="O180" s="663"/>
      <c r="P180" s="5"/>
      <c r="Q180" s="5"/>
      <c r="R180" s="5"/>
    </row>
    <row r="181" spans="3:18" ht="19.5" customHeight="1" x14ac:dyDescent="0.25">
      <c r="C181" s="2"/>
      <c r="D181" s="3"/>
      <c r="E181" s="17"/>
      <c r="F181" s="4"/>
      <c r="G181" s="4"/>
      <c r="H181" s="4"/>
      <c r="I181" s="4"/>
      <c r="J181" s="4"/>
      <c r="K181" s="4"/>
      <c r="L181" s="4"/>
      <c r="M181" s="4"/>
      <c r="N181" s="4"/>
      <c r="O181" s="4"/>
      <c r="P181" s="5"/>
      <c r="Q181" s="5"/>
      <c r="R181" s="5"/>
    </row>
    <row r="182" spans="3:18" ht="19.5" customHeight="1" x14ac:dyDescent="0.25">
      <c r="C182" s="2"/>
      <c r="D182" s="3"/>
      <c r="E182" s="665" t="s">
        <v>857</v>
      </c>
      <c r="F182" s="665"/>
      <c r="G182" s="665"/>
      <c r="H182" s="665"/>
      <c r="I182" s="665"/>
      <c r="J182" s="665"/>
      <c r="K182" s="665"/>
      <c r="L182" s="665"/>
      <c r="M182" s="665"/>
      <c r="N182" s="665"/>
      <c r="O182" s="4"/>
      <c r="P182" s="5"/>
      <c r="Q182" s="5"/>
      <c r="R182" s="5"/>
    </row>
    <row r="183" spans="3:18" ht="19.5" customHeight="1" x14ac:dyDescent="0.25">
      <c r="C183" s="2"/>
      <c r="D183" s="3"/>
      <c r="E183" s="665"/>
      <c r="F183" s="665"/>
      <c r="G183" s="665"/>
      <c r="H183" s="665"/>
      <c r="I183" s="665"/>
      <c r="J183" s="665"/>
      <c r="K183" s="665"/>
      <c r="L183" s="665"/>
      <c r="M183" s="665"/>
      <c r="N183" s="665"/>
      <c r="O183" s="4"/>
      <c r="P183" s="5"/>
      <c r="Q183" s="5"/>
      <c r="R183" s="5"/>
    </row>
    <row r="184" spans="3:18" ht="20.100000000000001" customHeight="1" x14ac:dyDescent="0.25">
      <c r="C184" s="2"/>
      <c r="D184" s="3"/>
      <c r="E184" s="4"/>
      <c r="F184" s="4"/>
      <c r="G184" s="4"/>
      <c r="H184" s="4"/>
      <c r="I184" s="4"/>
      <c r="J184" s="4"/>
      <c r="K184" s="4"/>
      <c r="L184" s="4"/>
      <c r="M184" s="4"/>
      <c r="N184" s="4"/>
      <c r="O184" s="4"/>
      <c r="P184" s="5"/>
      <c r="Q184" s="5"/>
      <c r="R184" s="5"/>
    </row>
    <row r="185" spans="3:18" ht="19.5" customHeight="1" x14ac:dyDescent="0.25">
      <c r="D185" s="94"/>
      <c r="E185" s="72"/>
      <c r="F185" s="72"/>
      <c r="G185" s="72"/>
      <c r="H185" s="72"/>
      <c r="I185" s="72"/>
      <c r="J185" s="72"/>
      <c r="K185" s="72"/>
      <c r="L185" s="72"/>
      <c r="M185" s="72"/>
      <c r="N185" s="72"/>
      <c r="O185" s="72"/>
      <c r="P185" s="72"/>
      <c r="Q185" s="72"/>
      <c r="R185" s="72"/>
    </row>
    <row r="186" spans="3:18" ht="20.100000000000001" customHeight="1" x14ac:dyDescent="0.25">
      <c r="C186" s="2"/>
      <c r="D186" s="3"/>
      <c r="E186" s="663" t="s">
        <v>821</v>
      </c>
      <c r="F186" s="663"/>
      <c r="G186" s="663"/>
      <c r="H186" s="663"/>
      <c r="I186" s="663"/>
      <c r="J186" s="663"/>
      <c r="K186" s="663"/>
      <c r="L186" s="663"/>
      <c r="M186" s="663"/>
      <c r="N186" s="663"/>
      <c r="O186" s="4"/>
      <c r="P186" s="5"/>
      <c r="Q186" s="5"/>
      <c r="R186" s="5"/>
    </row>
    <row r="187" spans="3:18" ht="20.100000000000001" customHeight="1" x14ac:dyDescent="0.25">
      <c r="C187" s="2"/>
      <c r="D187" s="3"/>
      <c r="E187" s="663"/>
      <c r="F187" s="663"/>
      <c r="G187" s="663"/>
      <c r="H187" s="663"/>
      <c r="I187" s="663"/>
      <c r="J187" s="663"/>
      <c r="K187" s="663"/>
      <c r="L187" s="663"/>
      <c r="M187" s="663"/>
      <c r="N187" s="663"/>
      <c r="O187" s="4"/>
      <c r="P187" s="5"/>
      <c r="Q187" s="5"/>
      <c r="R187" s="5"/>
    </row>
    <row r="188" spans="3:18" ht="20.100000000000001" customHeight="1" x14ac:dyDescent="0.25">
      <c r="C188" s="2" t="s">
        <v>822</v>
      </c>
      <c r="D188" s="3"/>
      <c r="E188" s="663"/>
      <c r="F188" s="663"/>
      <c r="G188" s="663"/>
      <c r="H188" s="663"/>
      <c r="I188" s="663"/>
      <c r="J188" s="663"/>
      <c r="K188" s="663"/>
      <c r="L188" s="663"/>
      <c r="M188" s="663"/>
      <c r="N188" s="663"/>
      <c r="O188" s="4"/>
      <c r="P188" s="5"/>
      <c r="Q188" s="5"/>
      <c r="R188" s="5"/>
    </row>
    <row r="189" spans="3:18" ht="19.5" customHeight="1" x14ac:dyDescent="0.25">
      <c r="D189" s="94"/>
      <c r="E189" s="72"/>
      <c r="F189" s="72"/>
      <c r="G189" s="72"/>
      <c r="H189" s="72"/>
      <c r="I189" s="72"/>
      <c r="J189" s="72"/>
      <c r="K189" s="72"/>
      <c r="L189" s="72"/>
      <c r="M189" s="72"/>
      <c r="N189" s="72"/>
      <c r="O189" s="72"/>
      <c r="P189" s="72"/>
      <c r="Q189" s="72"/>
      <c r="R189" s="72"/>
    </row>
    <row r="190" spans="3:18" ht="19.5" customHeight="1" x14ac:dyDescent="0.25">
      <c r="C190" s="670" t="s">
        <v>502</v>
      </c>
      <c r="D190" s="670"/>
      <c r="E190" s="670"/>
      <c r="F190" s="670"/>
      <c r="G190" s="670"/>
      <c r="H190" s="670"/>
      <c r="I190" s="670"/>
      <c r="J190" s="670"/>
      <c r="K190" s="670"/>
      <c r="L190" s="670"/>
      <c r="M190" s="670"/>
      <c r="N190" s="670"/>
      <c r="O190" s="670"/>
      <c r="P190" s="78"/>
      <c r="Q190" s="78"/>
      <c r="R190" s="78"/>
    </row>
    <row r="191" spans="3:18" ht="19.5" customHeight="1" x14ac:dyDescent="0.25">
      <c r="C191" s="670"/>
      <c r="D191" s="670"/>
      <c r="E191" s="670"/>
      <c r="F191" s="670"/>
      <c r="G191" s="670"/>
      <c r="H191" s="670"/>
      <c r="I191" s="670"/>
      <c r="J191" s="670"/>
      <c r="K191" s="670"/>
      <c r="L191" s="670"/>
      <c r="M191" s="670"/>
      <c r="N191" s="670"/>
      <c r="O191" s="670"/>
      <c r="P191" s="78"/>
      <c r="Q191" s="78"/>
      <c r="R191" s="78"/>
    </row>
    <row r="192" spans="3:18" ht="19.5" customHeight="1" x14ac:dyDescent="0.25">
      <c r="C192" s="675" t="s">
        <v>144</v>
      </c>
      <c r="D192" s="675"/>
      <c r="E192" s="675"/>
      <c r="F192" s="675"/>
      <c r="G192" s="675"/>
      <c r="H192" s="675"/>
      <c r="I192" s="675"/>
      <c r="J192" s="675"/>
      <c r="K192" s="675"/>
      <c r="L192" s="675"/>
      <c r="M192" s="675"/>
      <c r="N192" s="675"/>
      <c r="O192" s="33"/>
      <c r="P192" s="95"/>
      <c r="Q192" s="95"/>
      <c r="R192" s="95"/>
    </row>
    <row r="193" spans="3:18" ht="19.5" customHeight="1" x14ac:dyDescent="0.25">
      <c r="C193" s="675"/>
      <c r="D193" s="675"/>
      <c r="E193" s="675"/>
      <c r="F193" s="675"/>
      <c r="G193" s="675"/>
      <c r="H193" s="675"/>
      <c r="I193" s="675"/>
      <c r="J193" s="675"/>
      <c r="K193" s="675"/>
      <c r="L193" s="675"/>
      <c r="M193" s="675"/>
      <c r="N193" s="675"/>
      <c r="O193" s="5"/>
      <c r="P193" s="95"/>
      <c r="Q193" s="95"/>
      <c r="R193" s="95"/>
    </row>
    <row r="194" spans="3:18" ht="19.5" customHeight="1" x14ac:dyDescent="0.25">
      <c r="C194" s="78"/>
      <c r="D194" s="78"/>
      <c r="E194" s="78"/>
      <c r="F194" s="78"/>
      <c r="G194" s="78"/>
      <c r="H194" s="78"/>
      <c r="I194" s="78"/>
      <c r="J194" s="78"/>
      <c r="K194" s="78"/>
      <c r="L194" s="78"/>
      <c r="M194" s="78"/>
      <c r="N194" s="78"/>
      <c r="O194" s="78"/>
      <c r="P194" s="95"/>
      <c r="Q194" s="95"/>
      <c r="R194" s="95"/>
    </row>
    <row r="195" spans="3:18" ht="19.5" customHeight="1" x14ac:dyDescent="0.25">
      <c r="C195" s="31" t="s">
        <v>145</v>
      </c>
      <c r="D195" s="31"/>
      <c r="E195" s="31"/>
      <c r="F195" s="31"/>
      <c r="G195" s="31"/>
      <c r="H195" s="31"/>
      <c r="I195" s="31"/>
      <c r="J195" s="31"/>
      <c r="K195" s="31"/>
      <c r="L195" s="31"/>
      <c r="M195" s="31"/>
      <c r="N195" s="31"/>
      <c r="O195" s="31"/>
      <c r="P195" s="31"/>
      <c r="Q195" s="31"/>
      <c r="R195" s="31"/>
    </row>
    <row r="196" spans="3:18" ht="19.5" customHeight="1" x14ac:dyDescent="0.25">
      <c r="C196" s="78"/>
      <c r="D196" s="78"/>
      <c r="E196" s="78"/>
      <c r="F196" s="78"/>
      <c r="G196" s="78"/>
      <c r="H196" s="78"/>
      <c r="I196" s="78"/>
      <c r="J196" s="78"/>
      <c r="K196" s="78"/>
      <c r="L196" s="78"/>
      <c r="M196" s="78"/>
      <c r="N196" s="78"/>
      <c r="O196" s="78"/>
      <c r="P196" s="95"/>
      <c r="Q196" s="95"/>
      <c r="R196" s="95"/>
    </row>
    <row r="197" spans="3:18" ht="19.5" customHeight="1" x14ac:dyDescent="0.25">
      <c r="C197" s="685" t="s">
        <v>501</v>
      </c>
      <c r="D197" s="685"/>
      <c r="E197" s="685"/>
      <c r="F197" s="685"/>
      <c r="G197" s="685"/>
      <c r="H197" s="685"/>
      <c r="I197" s="685"/>
      <c r="J197" s="685"/>
      <c r="K197" s="685"/>
      <c r="L197" s="685"/>
      <c r="M197" s="685"/>
      <c r="N197" s="685"/>
      <c r="O197" s="685"/>
      <c r="P197" s="96"/>
      <c r="Q197" s="96"/>
      <c r="R197" s="78"/>
    </row>
    <row r="198" spans="3:18" ht="19.5" customHeight="1" x14ac:dyDescent="0.25">
      <c r="C198" s="685"/>
      <c r="D198" s="685"/>
      <c r="E198" s="685"/>
      <c r="F198" s="685"/>
      <c r="G198" s="685"/>
      <c r="H198" s="685"/>
      <c r="I198" s="685"/>
      <c r="J198" s="685"/>
      <c r="K198" s="685"/>
      <c r="L198" s="685"/>
      <c r="M198" s="685"/>
      <c r="N198" s="685"/>
      <c r="O198" s="685"/>
      <c r="P198" s="96"/>
      <c r="Q198" s="96"/>
      <c r="R198" s="78"/>
    </row>
    <row r="199" spans="3:18" ht="19.5" customHeight="1" x14ac:dyDescent="0.25">
      <c r="C199" s="685"/>
      <c r="D199" s="685"/>
      <c r="E199" s="685"/>
      <c r="F199" s="685"/>
      <c r="G199" s="685"/>
      <c r="H199" s="685"/>
      <c r="I199" s="685"/>
      <c r="J199" s="685"/>
      <c r="K199" s="685"/>
      <c r="L199" s="685"/>
      <c r="M199" s="685"/>
      <c r="N199" s="685"/>
      <c r="O199" s="685"/>
      <c r="P199" s="96"/>
      <c r="Q199" s="96"/>
      <c r="R199" s="78"/>
    </row>
    <row r="200" spans="3:18" ht="19.5" customHeight="1" x14ac:dyDescent="0.25">
      <c r="C200" s="685"/>
      <c r="D200" s="685"/>
      <c r="E200" s="685"/>
      <c r="F200" s="685"/>
      <c r="G200" s="685"/>
      <c r="H200" s="685"/>
      <c r="I200" s="685"/>
      <c r="J200" s="685"/>
      <c r="K200" s="685"/>
      <c r="L200" s="685"/>
      <c r="M200" s="685"/>
      <c r="N200" s="685"/>
      <c r="O200" s="685"/>
      <c r="P200" s="96"/>
      <c r="Q200" s="96"/>
      <c r="R200" s="78"/>
    </row>
    <row r="201" spans="3:18" ht="19.5" customHeight="1" x14ac:dyDescent="0.25">
      <c r="C201" s="32" t="s">
        <v>146</v>
      </c>
      <c r="D201" s="32"/>
      <c r="E201" s="32"/>
      <c r="F201" s="32"/>
      <c r="G201" s="32"/>
      <c r="H201" s="32"/>
      <c r="I201" s="32"/>
      <c r="J201" s="32"/>
      <c r="K201" s="32"/>
      <c r="L201" s="32"/>
      <c r="M201" s="32"/>
      <c r="N201" s="32"/>
      <c r="O201" s="32"/>
      <c r="P201" s="32"/>
      <c r="Q201" s="32"/>
      <c r="R201" s="32"/>
    </row>
    <row r="202" spans="3:18" ht="19.5" customHeight="1" x14ac:dyDescent="0.25">
      <c r="C202" s="78"/>
      <c r="D202" s="78"/>
      <c r="E202" s="78"/>
      <c r="F202" s="78"/>
      <c r="G202" s="78"/>
      <c r="H202" s="78"/>
      <c r="I202" s="78"/>
      <c r="J202" s="78"/>
      <c r="K202" s="78"/>
      <c r="L202" s="78"/>
      <c r="M202" s="78"/>
      <c r="N202" s="78"/>
      <c r="O202" s="78"/>
      <c r="P202" s="78"/>
      <c r="Q202" s="78"/>
      <c r="R202" s="78"/>
    </row>
    <row r="203" spans="3:18" ht="19.5" customHeight="1" x14ac:dyDescent="0.25">
      <c r="C203" s="685" t="s">
        <v>858</v>
      </c>
      <c r="D203" s="685"/>
      <c r="E203" s="685"/>
      <c r="F203" s="685"/>
      <c r="G203" s="685"/>
      <c r="H203" s="685"/>
      <c r="I203" s="685"/>
      <c r="J203" s="685"/>
      <c r="K203" s="685"/>
      <c r="L203" s="685"/>
      <c r="M203" s="685"/>
      <c r="N203" s="685"/>
      <c r="O203" s="685"/>
    </row>
    <row r="204" spans="3:18" ht="19.5" customHeight="1" x14ac:dyDescent="0.25">
      <c r="C204" s="685"/>
      <c r="D204" s="685"/>
      <c r="E204" s="685"/>
      <c r="F204" s="685"/>
      <c r="G204" s="685"/>
      <c r="H204" s="685"/>
      <c r="I204" s="685"/>
      <c r="J204" s="685"/>
      <c r="K204" s="685"/>
      <c r="L204" s="685"/>
      <c r="M204" s="685"/>
      <c r="N204" s="685"/>
      <c r="O204" s="685"/>
      <c r="P204" s="78"/>
      <c r="Q204" s="78"/>
      <c r="R204" s="78"/>
    </row>
    <row r="205" spans="3:18" ht="19.5" customHeight="1" x14ac:dyDescent="0.25">
      <c r="C205" s="685"/>
      <c r="D205" s="685"/>
      <c r="E205" s="685"/>
      <c r="F205" s="685"/>
      <c r="G205" s="685"/>
      <c r="H205" s="685"/>
      <c r="I205" s="685"/>
      <c r="J205" s="685"/>
      <c r="K205" s="685"/>
      <c r="L205" s="685"/>
      <c r="M205" s="685"/>
      <c r="N205" s="685"/>
      <c r="O205" s="685"/>
      <c r="P205" s="78"/>
      <c r="Q205" s="78"/>
      <c r="R205" s="78"/>
    </row>
    <row r="206" spans="3:18" x14ac:dyDescent="0.25">
      <c r="C206" s="78"/>
      <c r="D206" s="78"/>
      <c r="E206" s="78"/>
      <c r="F206" s="78"/>
      <c r="G206" s="78"/>
      <c r="H206" s="78"/>
      <c r="I206" s="78"/>
      <c r="J206" s="78"/>
      <c r="K206" s="78"/>
      <c r="L206" s="78"/>
      <c r="M206" s="78"/>
      <c r="N206" s="78"/>
      <c r="O206" s="78"/>
      <c r="P206" s="78"/>
      <c r="Q206" s="78"/>
      <c r="R206" s="78"/>
    </row>
    <row r="207" spans="3:18" s="101" customFormat="1" ht="39.9" customHeight="1" x14ac:dyDescent="0.25">
      <c r="C207" s="97" t="e" vm="2">
        <v>#VALUE!</v>
      </c>
      <c r="D207" s="683" t="s">
        <v>147</v>
      </c>
      <c r="E207" s="683"/>
      <c r="F207" s="683"/>
      <c r="G207" s="683"/>
      <c r="H207" s="683"/>
      <c r="I207" s="683"/>
      <c r="J207" s="683"/>
      <c r="K207" s="683"/>
      <c r="L207" s="98"/>
      <c r="M207" s="99"/>
      <c r="N207" s="98"/>
      <c r="O207" s="100"/>
      <c r="P207" s="100"/>
      <c r="Q207" s="100"/>
      <c r="R207" s="100"/>
    </row>
    <row r="208" spans="3:18" ht="15" customHeight="1" x14ac:dyDescent="0.25">
      <c r="C208" s="102"/>
      <c r="D208" s="102"/>
      <c r="E208" s="102"/>
      <c r="F208" s="102"/>
      <c r="G208" s="102"/>
      <c r="H208" s="102"/>
      <c r="I208" s="102"/>
      <c r="J208" s="102"/>
      <c r="K208" s="102"/>
      <c r="L208" s="102"/>
      <c r="M208" s="102"/>
      <c r="N208" s="102"/>
      <c r="O208" s="102"/>
      <c r="P208" s="102"/>
      <c r="Q208" s="102"/>
      <c r="R208" s="102"/>
    </row>
    <row r="209" spans="3:18" ht="60" customHeight="1" x14ac:dyDescent="0.25">
      <c r="C209" s="103" t="e" vm="15">
        <v>#VALUE!</v>
      </c>
      <c r="D209" s="683" t="s">
        <v>796</v>
      </c>
      <c r="E209" s="683"/>
      <c r="F209" s="683"/>
      <c r="G209" s="683"/>
      <c r="H209" s="683"/>
      <c r="I209" s="683"/>
      <c r="J209" s="683"/>
      <c r="K209" s="683"/>
      <c r="L209" s="5"/>
      <c r="M209" s="5"/>
      <c r="N209" s="5"/>
      <c r="O209" s="5"/>
    </row>
    <row r="210" spans="3:18" ht="14.1" customHeight="1" x14ac:dyDescent="0.25">
      <c r="C210" s="5"/>
      <c r="D210" s="33"/>
      <c r="E210" s="33"/>
      <c r="F210" s="33"/>
      <c r="G210" s="33"/>
      <c r="H210" s="33"/>
      <c r="I210" s="33"/>
      <c r="J210" s="33"/>
      <c r="K210" s="5"/>
      <c r="L210" s="5"/>
      <c r="M210" s="5"/>
      <c r="N210" s="5"/>
      <c r="O210" s="5"/>
    </row>
    <row r="211" spans="3:18" ht="39.9" customHeight="1" x14ac:dyDescent="0.25">
      <c r="C211" s="97" t="e" vm="16">
        <v>#VALUE!</v>
      </c>
      <c r="D211" s="684" t="s">
        <v>500</v>
      </c>
      <c r="E211" s="684"/>
      <c r="F211" s="684"/>
      <c r="G211" s="684"/>
      <c r="H211" s="684"/>
      <c r="I211" s="684"/>
      <c r="J211" s="684"/>
      <c r="K211" s="684"/>
      <c r="L211" s="104"/>
      <c r="M211" s="105"/>
      <c r="N211" s="106"/>
      <c r="O211" s="106"/>
      <c r="P211" s="106"/>
      <c r="Q211" s="104"/>
      <c r="R211" s="104"/>
    </row>
    <row r="212" spans="3:18" ht="14.1" customHeight="1" x14ac:dyDescent="0.25">
      <c r="C212" s="104"/>
      <c r="D212" s="104"/>
      <c r="E212" s="104"/>
      <c r="F212" s="104"/>
      <c r="G212" s="104"/>
      <c r="H212" s="104"/>
      <c r="I212" s="104"/>
      <c r="J212" s="104"/>
      <c r="K212" s="104"/>
      <c r="L212" s="104"/>
      <c r="M212" s="107"/>
      <c r="N212" s="104"/>
      <c r="O212" s="104"/>
      <c r="P212" s="104"/>
      <c r="Q212" s="104"/>
      <c r="R212" s="104"/>
    </row>
    <row r="213" spans="3:18" ht="18" customHeight="1" x14ac:dyDescent="0.25">
      <c r="C213" s="685" t="s">
        <v>859</v>
      </c>
      <c r="D213" s="685"/>
      <c r="E213" s="685"/>
      <c r="F213" s="685"/>
      <c r="G213" s="685"/>
      <c r="H213" s="685"/>
      <c r="I213" s="685"/>
      <c r="J213" s="685"/>
      <c r="K213" s="685"/>
      <c r="L213" s="685"/>
      <c r="M213" s="685"/>
      <c r="N213" s="685"/>
      <c r="O213" s="685"/>
    </row>
    <row r="214" spans="3:18" ht="14.25" customHeight="1" thickBot="1" x14ac:dyDescent="0.3">
      <c r="C214" s="108"/>
      <c r="D214" s="108"/>
      <c r="E214" s="108"/>
      <c r="F214" s="108"/>
      <c r="G214" s="108"/>
      <c r="H214" s="108"/>
      <c r="I214" s="108"/>
      <c r="J214" s="108"/>
      <c r="K214" s="108"/>
      <c r="L214" s="108"/>
      <c r="M214" s="108"/>
      <c r="N214" s="108"/>
      <c r="O214" s="108"/>
    </row>
    <row r="215" spans="3:18" ht="39.9" customHeight="1" thickTop="1" thickBot="1" x14ac:dyDescent="0.35">
      <c r="C215" s="680" t="s">
        <v>148</v>
      </c>
      <c r="D215" s="681"/>
      <c r="E215" s="682"/>
      <c r="I215" s="686" t="s">
        <v>803</v>
      </c>
      <c r="J215" s="686"/>
      <c r="K215" s="686"/>
      <c r="L215" s="109"/>
      <c r="M215" s="110"/>
      <c r="N215" s="110"/>
      <c r="O215" s="110"/>
      <c r="P215" s="110"/>
      <c r="Q215" s="111"/>
      <c r="R215" s="111"/>
    </row>
    <row r="216" spans="3:18" ht="15" thickTop="1" x14ac:dyDescent="0.25"/>
    <row r="217" spans="3:18" x14ac:dyDescent="0.25"/>
  </sheetData>
  <sheetProtection algorithmName="SHA-512" hashValue="364K08UHsim43wnnoWkza0+o2KXChWzshpOfNyh1B1Q8jYQwym317YAY+5nSd6d1EcN34RnTEUBJb+amj1mKqw==" saltValue="MRVpLj+a86rRcTl4cWFHEw==" spinCount="100000" sheet="1" objects="1" scenarios="1"/>
  <mergeCells count="88">
    <mergeCell ref="E93:N93"/>
    <mergeCell ref="E91:N91"/>
    <mergeCell ref="E182:N183"/>
    <mergeCell ref="C152:C154"/>
    <mergeCell ref="E169:N171"/>
    <mergeCell ref="F177:N177"/>
    <mergeCell ref="F178:N178"/>
    <mergeCell ref="C161:C162"/>
    <mergeCell ref="C169:C170"/>
    <mergeCell ref="E153:N157"/>
    <mergeCell ref="E173:N173"/>
    <mergeCell ref="E174:N175"/>
    <mergeCell ref="E176:N176"/>
    <mergeCell ref="F180:O180"/>
    <mergeCell ref="C149:C150"/>
    <mergeCell ref="L137:M137"/>
    <mergeCell ref="E162:M164"/>
    <mergeCell ref="E149:N151"/>
    <mergeCell ref="K139:M139"/>
    <mergeCell ref="D137:I143"/>
    <mergeCell ref="C59:C61"/>
    <mergeCell ref="D128:N129"/>
    <mergeCell ref="C100:O100"/>
    <mergeCell ref="E104:N104"/>
    <mergeCell ref="D121:N123"/>
    <mergeCell ref="D125:N126"/>
    <mergeCell ref="E97:N97"/>
    <mergeCell ref="E102:M102"/>
    <mergeCell ref="D113:I115"/>
    <mergeCell ref="D59:N61"/>
    <mergeCell ref="D63:N65"/>
    <mergeCell ref="E84:N84"/>
    <mergeCell ref="E82:N82"/>
    <mergeCell ref="D67:N69"/>
    <mergeCell ref="D71:N74"/>
    <mergeCell ref="C71:C74"/>
    <mergeCell ref="C89:O89"/>
    <mergeCell ref="E106:N106"/>
    <mergeCell ref="D118:N119"/>
    <mergeCell ref="C215:E215"/>
    <mergeCell ref="D207:K207"/>
    <mergeCell ref="D209:K209"/>
    <mergeCell ref="D211:K211"/>
    <mergeCell ref="C190:O191"/>
    <mergeCell ref="C203:O205"/>
    <mergeCell ref="C192:N193"/>
    <mergeCell ref="C197:O200"/>
    <mergeCell ref="C213:O213"/>
    <mergeCell ref="I215:K215"/>
    <mergeCell ref="C164:C165"/>
    <mergeCell ref="F179:L179"/>
    <mergeCell ref="D174:D175"/>
    <mergeCell ref="A1:Q1"/>
    <mergeCell ref="D36:O36"/>
    <mergeCell ref="D37:O37"/>
    <mergeCell ref="D38:O38"/>
    <mergeCell ref="D29:O29"/>
    <mergeCell ref="D30:O30"/>
    <mergeCell ref="D31:O31"/>
    <mergeCell ref="C21:H22"/>
    <mergeCell ref="D34:O34"/>
    <mergeCell ref="D32:O33"/>
    <mergeCell ref="C7:O11"/>
    <mergeCell ref="C12:O16"/>
    <mergeCell ref="D35:O35"/>
    <mergeCell ref="P19:P22"/>
    <mergeCell ref="A5:A16"/>
    <mergeCell ref="C18:H19"/>
    <mergeCell ref="C56:C58"/>
    <mergeCell ref="D56:N58"/>
    <mergeCell ref="J18:J22"/>
    <mergeCell ref="K18:O22"/>
    <mergeCell ref="E186:N188"/>
    <mergeCell ref="P32:XFD35"/>
    <mergeCell ref="D41:N42"/>
    <mergeCell ref="P48:Q54"/>
    <mergeCell ref="C53:C55"/>
    <mergeCell ref="C49:C51"/>
    <mergeCell ref="D53:N55"/>
    <mergeCell ref="D39:O39"/>
    <mergeCell ref="D49:N51"/>
    <mergeCell ref="C80:O80"/>
    <mergeCell ref="C63:C65"/>
    <mergeCell ref="C67:C69"/>
    <mergeCell ref="D131:K135"/>
    <mergeCell ref="K113:N114"/>
    <mergeCell ref="E86:N86"/>
    <mergeCell ref="E95:N95"/>
  </mergeCells>
  <hyperlinks>
    <hyperlink ref="C215:E215" location="'Section I'!B5" display="Commencez ici" xr:uid="{F512D17F-B761-8B49-9F05-1FE9E82544EE}"/>
    <hyperlink ref="C211:K211" r:id="rId1" display="https://www.intactcentreclimateadaptation.ca/" xr:uid="{3B511948-2963-D044-814F-8CC168B57DFC}"/>
    <hyperlink ref="C209:K209" r:id="rId2" display="mailto:intact.centre@uwaterloo.ca?subject=Municipal%20Flood%20Risk%20Check-Up" xr:uid="{44FF1C41-B1E8-FB4C-A3BB-8AC3AA8DBA44}"/>
    <hyperlink ref="D211:K211" r:id="rId3" display="Consultez notre site internet: www.IntactCentre.ca" xr:uid="{6CB9A3AC-5F16-4ECC-8A7E-7A14F3108D71}"/>
    <hyperlink ref="J18:O22" r:id="rId4" display="https://www.centreintactadaptationclimat.ca/diagnostic-risque-inondation-municipal" xr:uid="{B844C3C0-DB6C-42AA-BF37-966CF26C4827}"/>
    <hyperlink ref="C207:K207" r:id="rId5" display="https://www.centreintactadaptationclimat.ca/diagnostic-risque-inondation-municipal" xr:uid="{97EA6F2D-0EC7-4B06-9A22-8E971E218EF3}"/>
    <hyperlink ref="D209:K209" r:id="rId6" display="Pour obtenir de l'aide ou des informations supplémentaires, veuillez contacter le Centre Intact d'adaptation au climat à l'adresse suivante : Intact.Centre@uwaterloo.ca." xr:uid="{91AD02EF-250B-4E8D-ACC7-DE45077A158A}"/>
    <hyperlink ref="I215:K215" location="'Commencez ici'!A1" display="Retour en haut de la page" xr:uid="{685FDF9F-A425-4EF8-BB27-BFDFDDC62892}"/>
  </hyperlinks>
  <printOptions horizontalCentered="1"/>
  <pageMargins left="0.39370078740157483" right="0.39370078740157483" top="0.39370078740157483" bottom="0.39370078740157483" header="0.51181102362204722" footer="0.51181102362204722"/>
  <pageSetup scale="60" fitToHeight="0" orientation="portrait" horizontalDpi="1200" verticalDpi="1200" r:id="rId7"/>
  <headerFooter>
    <oddFooter>&amp;LDiagnostic du risque d'inondation municipal&amp;CCommencez ici&amp;R&amp;P of &amp;N</oddFooter>
  </headerFooter>
  <rowBreaks count="5" manualBreakCount="5">
    <brk id="44" max="16" man="1"/>
    <brk id="75" max="16" man="1"/>
    <brk id="108" max="16" man="1"/>
    <brk id="144" max="16" man="1"/>
    <brk id="193" max="16" man="1"/>
  </rowBreaks>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01F09-22CA-499B-8205-DA3D9376E796}">
  <sheetPr>
    <tabColor theme="0" tint="-0.14999847407452621"/>
    <pageSetUpPr fitToPage="1"/>
  </sheetPr>
  <dimension ref="A1:U134"/>
  <sheetViews>
    <sheetView showGridLines="0" zoomScaleNormal="100" workbookViewId="0">
      <pane ySplit="3" topLeftCell="A4" activePane="bottomLeft" state="frozen"/>
      <selection pane="bottomLeft"/>
    </sheetView>
  </sheetViews>
  <sheetFormatPr defaultColWidth="0" defaultRowHeight="14.4" zeroHeight="1" x14ac:dyDescent="0.25"/>
  <cols>
    <col min="1" max="1" width="3.59765625" style="1" customWidth="1"/>
    <col min="2" max="2" width="8.8984375" style="1" customWidth="1"/>
    <col min="3" max="3" width="8.8984375" style="477" customWidth="1"/>
    <col min="4" max="4" width="5.8984375" style="615" customWidth="1"/>
    <col min="5" max="17" width="8.8984375" style="1" customWidth="1"/>
    <col min="18" max="18" width="20.8984375" style="6" customWidth="1"/>
    <col min="19" max="19" width="5.8984375" style="1" customWidth="1"/>
    <col min="20" max="20" width="3.59765625" style="1" customWidth="1"/>
    <col min="21" max="16384" width="8.8984375" style="1" hidden="1"/>
  </cols>
  <sheetData>
    <row r="1" spans="2:20" ht="14.1" customHeight="1" x14ac:dyDescent="0.25"/>
    <row r="2" spans="2:20" ht="50.1" customHeight="1" x14ac:dyDescent="0.3">
      <c r="B2" s="7"/>
      <c r="C2" s="616" t="e" vm="11">
        <v>#VALUE!</v>
      </c>
      <c r="D2" s="617"/>
      <c r="E2" s="9" t="s">
        <v>135</v>
      </c>
      <c r="F2" s="7"/>
      <c r="G2" s="7"/>
      <c r="H2" s="7"/>
      <c r="I2" s="7"/>
      <c r="J2" s="7"/>
      <c r="K2" s="7"/>
      <c r="L2" s="7"/>
      <c r="M2" s="7"/>
      <c r="N2" s="7"/>
      <c r="O2" s="7"/>
      <c r="P2" s="7"/>
      <c r="Q2" s="7"/>
      <c r="R2" s="10"/>
      <c r="S2" s="7"/>
    </row>
    <row r="3" spans="2:20" ht="14.1" customHeight="1" x14ac:dyDescent="0.25"/>
    <row r="4" spans="2:20" ht="14.1" customHeight="1" x14ac:dyDescent="0.25"/>
    <row r="5" spans="2:20" ht="20.100000000000001" customHeight="1" x14ac:dyDescent="0.25">
      <c r="B5" s="11"/>
      <c r="C5" s="618" t="s">
        <v>254</v>
      </c>
      <c r="D5" s="619"/>
      <c r="E5" s="17"/>
      <c r="F5" s="17"/>
      <c r="G5" s="17"/>
      <c r="H5" s="17"/>
      <c r="I5" s="17"/>
      <c r="J5" s="17"/>
      <c r="K5" s="17"/>
      <c r="L5" s="17"/>
      <c r="M5" s="17"/>
      <c r="N5" s="17"/>
      <c r="O5" s="17"/>
      <c r="P5" s="17"/>
      <c r="Q5" s="17"/>
      <c r="R5" s="620" t="s">
        <v>574</v>
      </c>
      <c r="S5" s="17"/>
    </row>
    <row r="6" spans="2:20" ht="20.100000000000001" customHeight="1" x14ac:dyDescent="0.25">
      <c r="B6" s="17"/>
      <c r="C6" s="566"/>
      <c r="D6" s="621" t="s">
        <v>474</v>
      </c>
      <c r="E6" s="622"/>
      <c r="F6" s="622"/>
      <c r="G6" s="622"/>
      <c r="H6" s="622"/>
      <c r="I6" s="622"/>
      <c r="J6" s="622"/>
      <c r="K6" s="622"/>
      <c r="L6" s="622"/>
      <c r="M6" s="622"/>
      <c r="N6" s="622"/>
      <c r="O6" s="622"/>
      <c r="P6" s="622"/>
      <c r="Q6" s="622"/>
      <c r="R6" s="623"/>
      <c r="S6" s="622"/>
      <c r="T6" s="624"/>
    </row>
    <row r="7" spans="2:20" ht="20.100000000000001" customHeight="1" x14ac:dyDescent="0.25">
      <c r="D7" s="625"/>
      <c r="E7" s="624"/>
      <c r="F7" s="624"/>
      <c r="G7" s="624"/>
      <c r="H7" s="624"/>
      <c r="I7" s="624"/>
      <c r="J7" s="624"/>
      <c r="K7" s="624"/>
      <c r="L7" s="624"/>
      <c r="M7" s="624"/>
      <c r="N7" s="624"/>
      <c r="O7" s="624"/>
      <c r="P7" s="624"/>
      <c r="Q7" s="624"/>
      <c r="S7" s="624"/>
      <c r="T7" s="624"/>
    </row>
    <row r="8" spans="2:20" ht="20.100000000000001" customHeight="1" x14ac:dyDescent="0.25">
      <c r="B8" s="11"/>
      <c r="C8" s="618" t="s">
        <v>458</v>
      </c>
      <c r="D8" s="619"/>
      <c r="E8" s="17"/>
      <c r="F8" s="17"/>
      <c r="G8" s="17"/>
      <c r="H8" s="17"/>
      <c r="I8" s="17"/>
      <c r="J8" s="17"/>
      <c r="K8" s="17"/>
      <c r="L8" s="17"/>
      <c r="M8" s="17"/>
      <c r="N8" s="17"/>
      <c r="O8" s="17"/>
      <c r="P8" s="17"/>
      <c r="Q8" s="17"/>
      <c r="R8" s="620" t="s">
        <v>578</v>
      </c>
      <c r="S8" s="17"/>
    </row>
    <row r="9" spans="2:20" ht="20.100000000000001" customHeight="1" x14ac:dyDescent="0.25">
      <c r="B9" s="11"/>
      <c r="C9" s="566"/>
      <c r="D9" s="869" t="s">
        <v>656</v>
      </c>
      <c r="E9" s="869"/>
      <c r="F9" s="869"/>
      <c r="G9" s="869"/>
      <c r="H9" s="869"/>
      <c r="I9" s="869"/>
      <c r="J9" s="869"/>
      <c r="K9" s="869"/>
      <c r="L9" s="869"/>
      <c r="M9" s="869"/>
      <c r="N9" s="869"/>
      <c r="O9" s="869"/>
      <c r="P9" s="869"/>
      <c r="Q9" s="622"/>
      <c r="R9" s="620" t="s">
        <v>579</v>
      </c>
      <c r="S9" s="622"/>
      <c r="T9" s="624"/>
    </row>
    <row r="10" spans="2:20" ht="20.100000000000001" customHeight="1" x14ac:dyDescent="0.25">
      <c r="B10" s="17"/>
      <c r="C10" s="566"/>
      <c r="D10" s="869"/>
      <c r="E10" s="869"/>
      <c r="F10" s="869"/>
      <c r="G10" s="869"/>
      <c r="H10" s="869"/>
      <c r="I10" s="869"/>
      <c r="J10" s="869"/>
      <c r="K10" s="869"/>
      <c r="L10" s="869"/>
      <c r="M10" s="869"/>
      <c r="N10" s="869"/>
      <c r="O10" s="869"/>
      <c r="P10" s="869"/>
      <c r="Q10" s="622"/>
      <c r="R10" s="623"/>
      <c r="S10" s="622"/>
      <c r="T10" s="624"/>
    </row>
    <row r="11" spans="2:20" ht="20.100000000000001" customHeight="1" x14ac:dyDescent="0.25">
      <c r="B11" s="17"/>
      <c r="C11" s="566"/>
      <c r="D11" s="869"/>
      <c r="E11" s="869"/>
      <c r="F11" s="869"/>
      <c r="G11" s="869"/>
      <c r="H11" s="869"/>
      <c r="I11" s="869"/>
      <c r="J11" s="869"/>
      <c r="K11" s="869"/>
      <c r="L11" s="869"/>
      <c r="M11" s="869"/>
      <c r="N11" s="869"/>
      <c r="O11" s="869"/>
      <c r="P11" s="869"/>
      <c r="Q11" s="622"/>
      <c r="R11" s="623"/>
      <c r="S11" s="622"/>
      <c r="T11" s="624"/>
    </row>
    <row r="12" spans="2:20" ht="20.100000000000001" customHeight="1" x14ac:dyDescent="0.25">
      <c r="B12" s="17"/>
      <c r="C12" s="566"/>
      <c r="D12" s="869"/>
      <c r="E12" s="869"/>
      <c r="F12" s="869"/>
      <c r="G12" s="869"/>
      <c r="H12" s="869"/>
      <c r="I12" s="869"/>
      <c r="J12" s="869"/>
      <c r="K12" s="869"/>
      <c r="L12" s="869"/>
      <c r="M12" s="869"/>
      <c r="N12" s="869"/>
      <c r="O12" s="869"/>
      <c r="P12" s="869"/>
      <c r="Q12" s="622"/>
      <c r="R12" s="623"/>
      <c r="S12" s="622"/>
      <c r="T12" s="624"/>
    </row>
    <row r="13" spans="2:20" ht="20.100000000000001" customHeight="1" x14ac:dyDescent="0.25">
      <c r="D13" s="626"/>
      <c r="E13" s="624"/>
      <c r="F13" s="624"/>
      <c r="G13" s="624"/>
      <c r="H13" s="624"/>
      <c r="I13" s="624"/>
      <c r="J13" s="624"/>
      <c r="K13" s="624"/>
      <c r="L13" s="624"/>
      <c r="M13" s="624"/>
      <c r="N13" s="624"/>
      <c r="O13" s="624"/>
      <c r="P13" s="624"/>
      <c r="Q13" s="624"/>
      <c r="S13" s="624"/>
      <c r="T13" s="624"/>
    </row>
    <row r="14" spans="2:20" ht="20.100000000000001" customHeight="1" x14ac:dyDescent="0.25">
      <c r="B14" s="11"/>
      <c r="C14" s="618" t="s">
        <v>149</v>
      </c>
      <c r="D14" s="619"/>
      <c r="E14" s="17"/>
      <c r="F14" s="17"/>
      <c r="G14" s="17"/>
      <c r="H14" s="17"/>
      <c r="I14" s="17"/>
      <c r="J14" s="17"/>
      <c r="K14" s="17"/>
      <c r="L14" s="17"/>
      <c r="M14" s="17"/>
      <c r="N14" s="17"/>
      <c r="O14" s="17"/>
      <c r="P14" s="17"/>
      <c r="Q14" s="17"/>
      <c r="R14" s="627" t="s">
        <v>577</v>
      </c>
      <c r="S14" s="17"/>
    </row>
    <row r="15" spans="2:20" ht="20.100000000000001" customHeight="1" x14ac:dyDescent="0.25">
      <c r="B15" s="17"/>
      <c r="C15" s="566"/>
      <c r="D15" s="869" t="s">
        <v>749</v>
      </c>
      <c r="E15" s="869"/>
      <c r="F15" s="869"/>
      <c r="G15" s="869"/>
      <c r="H15" s="869"/>
      <c r="I15" s="869"/>
      <c r="J15" s="869"/>
      <c r="K15" s="869"/>
      <c r="L15" s="869"/>
      <c r="M15" s="869"/>
      <c r="N15" s="869"/>
      <c r="O15" s="869"/>
      <c r="P15" s="869"/>
      <c r="Q15" s="18"/>
      <c r="R15" s="623"/>
      <c r="S15" s="18"/>
      <c r="T15" s="25"/>
    </row>
    <row r="16" spans="2:20" ht="20.100000000000001" customHeight="1" x14ac:dyDescent="0.25">
      <c r="B16" s="17"/>
      <c r="C16" s="566"/>
      <c r="D16" s="869"/>
      <c r="E16" s="869"/>
      <c r="F16" s="869"/>
      <c r="G16" s="869"/>
      <c r="H16" s="869"/>
      <c r="I16" s="869"/>
      <c r="J16" s="869"/>
      <c r="K16" s="869"/>
      <c r="L16" s="869"/>
      <c r="M16" s="869"/>
      <c r="N16" s="869"/>
      <c r="O16" s="869"/>
      <c r="P16" s="869"/>
      <c r="Q16" s="17"/>
      <c r="R16" s="623"/>
      <c r="S16" s="17"/>
    </row>
    <row r="17" spans="1:20" ht="20.100000000000001" customHeight="1" x14ac:dyDescent="0.25">
      <c r="D17" s="626"/>
      <c r="E17" s="624"/>
      <c r="F17" s="624"/>
      <c r="G17" s="624"/>
      <c r="H17" s="624"/>
      <c r="I17" s="624"/>
      <c r="J17" s="624"/>
      <c r="K17" s="624"/>
      <c r="L17" s="624"/>
      <c r="M17" s="624"/>
      <c r="N17" s="624"/>
      <c r="O17" s="624"/>
      <c r="P17" s="624"/>
      <c r="Q17" s="624"/>
      <c r="S17" s="624"/>
      <c r="T17" s="624"/>
    </row>
    <row r="18" spans="1:20" ht="20.100000000000001" customHeight="1" x14ac:dyDescent="0.25">
      <c r="B18" s="11"/>
      <c r="C18" s="618" t="s">
        <v>475</v>
      </c>
      <c r="D18" s="619"/>
      <c r="E18" s="17"/>
      <c r="F18" s="17"/>
      <c r="G18" s="17"/>
      <c r="H18" s="17"/>
      <c r="I18" s="17"/>
      <c r="J18" s="17"/>
      <c r="K18" s="17"/>
      <c r="L18" s="17"/>
      <c r="M18" s="17"/>
      <c r="N18" s="17"/>
      <c r="O18" s="17"/>
      <c r="P18" s="17"/>
      <c r="Q18" s="17"/>
      <c r="R18" s="620" t="s">
        <v>716</v>
      </c>
      <c r="S18" s="17"/>
    </row>
    <row r="19" spans="1:20" ht="20.100000000000001" customHeight="1" x14ac:dyDescent="0.25">
      <c r="B19" s="17"/>
      <c r="C19" s="230"/>
      <c r="D19" s="869" t="s">
        <v>584</v>
      </c>
      <c r="E19" s="869"/>
      <c r="F19" s="869"/>
      <c r="G19" s="869"/>
      <c r="H19" s="869"/>
      <c r="I19" s="869"/>
      <c r="J19" s="869"/>
      <c r="K19" s="869"/>
      <c r="L19" s="869"/>
      <c r="M19" s="869"/>
      <c r="N19" s="869"/>
      <c r="O19" s="869"/>
      <c r="P19" s="869"/>
      <c r="Q19" s="622"/>
      <c r="R19" s="627" t="s">
        <v>717</v>
      </c>
      <c r="S19" s="622"/>
      <c r="T19" s="624"/>
    </row>
    <row r="20" spans="1:20" ht="20.100000000000001" customHeight="1" x14ac:dyDescent="0.25">
      <c r="B20" s="17"/>
      <c r="C20" s="230"/>
      <c r="D20" s="869"/>
      <c r="E20" s="869"/>
      <c r="F20" s="869"/>
      <c r="G20" s="869"/>
      <c r="H20" s="869"/>
      <c r="I20" s="869"/>
      <c r="J20" s="869"/>
      <c r="K20" s="869"/>
      <c r="L20" s="869"/>
      <c r="M20" s="869"/>
      <c r="N20" s="869"/>
      <c r="O20" s="869"/>
      <c r="P20" s="869"/>
      <c r="Q20" s="622"/>
      <c r="R20" s="627" t="s">
        <v>734</v>
      </c>
      <c r="S20" s="622"/>
      <c r="T20" s="624"/>
    </row>
    <row r="21" spans="1:20" s="17" customFormat="1" ht="20.100000000000001" customHeight="1" x14ac:dyDescent="0.25">
      <c r="A21" s="1"/>
      <c r="C21" s="230"/>
      <c r="D21" s="869"/>
      <c r="E21" s="869"/>
      <c r="F21" s="869"/>
      <c r="G21" s="869"/>
      <c r="H21" s="869"/>
      <c r="I21" s="869"/>
      <c r="J21" s="869"/>
      <c r="K21" s="869"/>
      <c r="L21" s="869"/>
      <c r="M21" s="869"/>
      <c r="N21" s="869"/>
      <c r="O21" s="869"/>
      <c r="P21" s="869"/>
      <c r="Q21" s="622"/>
      <c r="R21" s="628"/>
      <c r="S21" s="622"/>
      <c r="T21" s="624"/>
    </row>
    <row r="22" spans="1:20" ht="14.1" customHeight="1" x14ac:dyDescent="0.25">
      <c r="B22" s="17"/>
      <c r="C22" s="230"/>
      <c r="D22" s="629"/>
      <c r="E22" s="629"/>
      <c r="F22" s="629"/>
      <c r="G22" s="629"/>
      <c r="H22" s="629"/>
      <c r="I22" s="629"/>
      <c r="J22" s="629"/>
      <c r="K22" s="629"/>
      <c r="L22" s="629"/>
      <c r="M22" s="629"/>
      <c r="N22" s="629"/>
      <c r="O22" s="629"/>
      <c r="P22" s="629"/>
      <c r="Q22" s="622"/>
      <c r="R22" s="623"/>
      <c r="S22" s="622"/>
      <c r="T22" s="624"/>
    </row>
    <row r="23" spans="1:20" ht="20.100000000000001" customHeight="1" x14ac:dyDescent="0.25">
      <c r="C23" s="590"/>
      <c r="D23" s="626"/>
      <c r="E23" s="624"/>
      <c r="F23" s="624"/>
      <c r="G23" s="624"/>
      <c r="H23" s="624"/>
      <c r="I23" s="624"/>
      <c r="J23" s="624"/>
      <c r="K23" s="624"/>
      <c r="L23" s="624"/>
      <c r="M23" s="624"/>
      <c r="N23" s="624"/>
      <c r="O23" s="624"/>
      <c r="P23" s="624"/>
      <c r="Q23" s="624"/>
      <c r="S23" s="624"/>
      <c r="T23" s="624"/>
    </row>
    <row r="24" spans="1:20" ht="20.100000000000001" customHeight="1" x14ac:dyDescent="0.25">
      <c r="B24" s="11"/>
      <c r="C24" s="618" t="s">
        <v>152</v>
      </c>
      <c r="D24" s="619"/>
      <c r="E24" s="17"/>
      <c r="F24" s="17"/>
      <c r="G24" s="17"/>
      <c r="H24" s="17"/>
      <c r="I24" s="17"/>
      <c r="J24" s="17"/>
      <c r="K24" s="17"/>
      <c r="L24" s="17"/>
      <c r="M24" s="17"/>
      <c r="N24" s="17"/>
      <c r="O24" s="17"/>
      <c r="P24" s="17"/>
      <c r="Q24" s="17"/>
      <c r="R24" s="620" t="s">
        <v>718</v>
      </c>
      <c r="S24" s="17"/>
    </row>
    <row r="25" spans="1:20" ht="20.100000000000001" customHeight="1" x14ac:dyDescent="0.25">
      <c r="B25" s="17"/>
      <c r="C25" s="566"/>
      <c r="D25" s="869" t="s">
        <v>580</v>
      </c>
      <c r="E25" s="869"/>
      <c r="F25" s="869"/>
      <c r="G25" s="869"/>
      <c r="H25" s="869"/>
      <c r="I25" s="869"/>
      <c r="J25" s="869"/>
      <c r="K25" s="869"/>
      <c r="L25" s="869"/>
      <c r="M25" s="869"/>
      <c r="N25" s="869"/>
      <c r="O25" s="869"/>
      <c r="P25" s="869"/>
      <c r="Q25" s="601"/>
      <c r="R25" s="623"/>
      <c r="S25" s="601"/>
      <c r="T25" s="602"/>
    </row>
    <row r="26" spans="1:20" ht="20.100000000000001" customHeight="1" x14ac:dyDescent="0.25">
      <c r="B26" s="17"/>
      <c r="C26" s="566"/>
      <c r="D26" s="869"/>
      <c r="E26" s="869"/>
      <c r="F26" s="869"/>
      <c r="G26" s="869"/>
      <c r="H26" s="869"/>
      <c r="I26" s="869"/>
      <c r="J26" s="869"/>
      <c r="K26" s="869"/>
      <c r="L26" s="869"/>
      <c r="M26" s="869"/>
      <c r="N26" s="869"/>
      <c r="O26" s="869"/>
      <c r="P26" s="869"/>
      <c r="Q26" s="601"/>
      <c r="R26" s="623"/>
      <c r="S26" s="601"/>
      <c r="T26" s="602"/>
    </row>
    <row r="27" spans="1:20" ht="14.1" customHeight="1" x14ac:dyDescent="0.25">
      <c r="B27" s="17"/>
      <c r="C27" s="566"/>
      <c r="D27" s="629"/>
      <c r="E27" s="629"/>
      <c r="F27" s="629"/>
      <c r="G27" s="629"/>
      <c r="H27" s="629"/>
      <c r="I27" s="629"/>
      <c r="J27" s="629"/>
      <c r="K27" s="629"/>
      <c r="L27" s="629"/>
      <c r="M27" s="629"/>
      <c r="N27" s="629"/>
      <c r="O27" s="629"/>
      <c r="P27" s="629"/>
      <c r="Q27" s="601"/>
      <c r="R27" s="623"/>
      <c r="S27" s="601"/>
      <c r="T27" s="602"/>
    </row>
    <row r="28" spans="1:20" ht="20.100000000000001" customHeight="1" x14ac:dyDescent="0.25">
      <c r="D28" s="630"/>
      <c r="E28" s="631"/>
      <c r="F28" s="631"/>
      <c r="G28" s="631"/>
      <c r="H28" s="631"/>
      <c r="I28" s="631"/>
      <c r="J28" s="631"/>
      <c r="K28" s="631"/>
      <c r="L28" s="631"/>
      <c r="M28" s="631"/>
      <c r="N28" s="631"/>
      <c r="O28" s="631"/>
      <c r="P28" s="631"/>
      <c r="Q28" s="602"/>
      <c r="S28" s="602"/>
      <c r="T28" s="602"/>
    </row>
    <row r="29" spans="1:20" ht="20.100000000000001" customHeight="1" x14ac:dyDescent="0.25">
      <c r="B29" s="632"/>
      <c r="C29" s="618" t="s">
        <v>266</v>
      </c>
      <c r="D29" s="633"/>
      <c r="E29" s="566"/>
      <c r="F29" s="566"/>
      <c r="G29" s="566"/>
      <c r="H29" s="566"/>
      <c r="I29" s="566"/>
      <c r="J29" s="566"/>
      <c r="K29" s="566"/>
      <c r="L29" s="566"/>
      <c r="M29" s="566"/>
      <c r="N29" s="566"/>
      <c r="O29" s="566"/>
      <c r="P29" s="566"/>
      <c r="Q29" s="566"/>
      <c r="R29" s="620" t="s">
        <v>712</v>
      </c>
      <c r="S29" s="17"/>
    </row>
    <row r="30" spans="1:20" ht="20.100000000000001" customHeight="1" x14ac:dyDescent="0.25">
      <c r="B30" s="566"/>
      <c r="C30" s="566"/>
      <c r="D30" s="871" t="s">
        <v>472</v>
      </c>
      <c r="E30" s="871"/>
      <c r="F30" s="871"/>
      <c r="G30" s="871"/>
      <c r="H30" s="871"/>
      <c r="I30" s="871"/>
      <c r="J30" s="871"/>
      <c r="K30" s="871"/>
      <c r="L30" s="871"/>
      <c r="M30" s="871"/>
      <c r="N30" s="871"/>
      <c r="O30" s="871"/>
      <c r="P30" s="871"/>
      <c r="Q30" s="634"/>
      <c r="R30" s="623"/>
      <c r="S30" s="622"/>
      <c r="T30" s="624"/>
    </row>
    <row r="31" spans="1:20" ht="20.100000000000001" customHeight="1" x14ac:dyDescent="0.25">
      <c r="B31" s="566"/>
      <c r="C31" s="566"/>
      <c r="D31" s="871"/>
      <c r="E31" s="871"/>
      <c r="F31" s="871"/>
      <c r="G31" s="871"/>
      <c r="H31" s="871"/>
      <c r="I31" s="871"/>
      <c r="J31" s="871"/>
      <c r="K31" s="871"/>
      <c r="L31" s="871"/>
      <c r="M31" s="871"/>
      <c r="N31" s="871"/>
      <c r="O31" s="871"/>
      <c r="P31" s="871"/>
      <c r="Q31" s="634"/>
      <c r="R31" s="623"/>
      <c r="S31" s="622"/>
      <c r="T31" s="624"/>
    </row>
    <row r="32" spans="1:20" ht="20.100000000000001" customHeight="1" x14ac:dyDescent="0.25"/>
    <row r="33" spans="2:20" ht="20.100000000000001" customHeight="1" x14ac:dyDescent="0.3">
      <c r="B33" s="11"/>
      <c r="C33" s="618" t="s">
        <v>151</v>
      </c>
      <c r="D33" s="167"/>
      <c r="E33" s="13"/>
      <c r="F33" s="13"/>
      <c r="G33" s="13"/>
      <c r="H33" s="13"/>
      <c r="I33" s="13"/>
      <c r="J33" s="13"/>
      <c r="K33" s="13"/>
      <c r="L33" s="13"/>
      <c r="M33" s="13"/>
      <c r="N33" s="13"/>
      <c r="O33" s="13"/>
      <c r="P33" s="13"/>
      <c r="Q33" s="13"/>
      <c r="R33" s="627" t="s">
        <v>577</v>
      </c>
      <c r="S33" s="13"/>
      <c r="T33" s="19"/>
    </row>
    <row r="34" spans="2:20" ht="20.100000000000001" customHeight="1" x14ac:dyDescent="0.25">
      <c r="B34" s="17"/>
      <c r="C34" s="230"/>
      <c r="D34" s="868" t="s">
        <v>459</v>
      </c>
      <c r="E34" s="868"/>
      <c r="F34" s="868"/>
      <c r="G34" s="868"/>
      <c r="H34" s="868"/>
      <c r="I34" s="868"/>
      <c r="J34" s="868"/>
      <c r="K34" s="868"/>
      <c r="L34" s="868"/>
      <c r="M34" s="868"/>
      <c r="N34" s="868"/>
      <c r="O34" s="868"/>
      <c r="P34" s="868"/>
      <c r="Q34" s="872"/>
      <c r="R34" s="872"/>
      <c r="S34" s="872"/>
      <c r="T34" s="25"/>
    </row>
    <row r="35" spans="2:20" ht="20.100000000000001" customHeight="1" x14ac:dyDescent="0.25">
      <c r="B35" s="17"/>
      <c r="C35" s="230"/>
      <c r="D35" s="868"/>
      <c r="E35" s="868"/>
      <c r="F35" s="868"/>
      <c r="G35" s="868"/>
      <c r="H35" s="868"/>
      <c r="I35" s="868"/>
      <c r="J35" s="868"/>
      <c r="K35" s="868"/>
      <c r="L35" s="868"/>
      <c r="M35" s="868"/>
      <c r="N35" s="868"/>
      <c r="O35" s="868"/>
      <c r="P35" s="868"/>
      <c r="Q35" s="872"/>
      <c r="R35" s="872"/>
      <c r="S35" s="872"/>
      <c r="T35" s="25"/>
    </row>
    <row r="36" spans="2:20" ht="14.1" customHeight="1" x14ac:dyDescent="0.25">
      <c r="B36" s="17"/>
      <c r="C36" s="230"/>
      <c r="D36" s="868"/>
      <c r="E36" s="868"/>
      <c r="F36" s="868"/>
      <c r="G36" s="868"/>
      <c r="H36" s="868"/>
      <c r="I36" s="868"/>
      <c r="J36" s="868"/>
      <c r="K36" s="868"/>
      <c r="L36" s="868"/>
      <c r="M36" s="868"/>
      <c r="N36" s="868"/>
      <c r="O36" s="868"/>
      <c r="P36" s="868"/>
      <c r="Q36" s="872"/>
      <c r="R36" s="872"/>
      <c r="S36" s="872"/>
      <c r="T36" s="25"/>
    </row>
    <row r="37" spans="2:20" ht="20.100000000000001" customHeight="1" x14ac:dyDescent="0.25"/>
    <row r="38" spans="2:20" ht="20.100000000000001" customHeight="1" x14ac:dyDescent="0.25">
      <c r="B38" s="11"/>
      <c r="C38" s="618" t="s">
        <v>714</v>
      </c>
      <c r="D38" s="619"/>
      <c r="E38" s="17"/>
      <c r="F38" s="17"/>
      <c r="G38" s="17"/>
      <c r="H38" s="17"/>
      <c r="I38" s="17"/>
      <c r="J38" s="17"/>
      <c r="K38" s="17"/>
      <c r="L38" s="17"/>
      <c r="M38" s="17"/>
      <c r="N38" s="17"/>
      <c r="O38" s="17"/>
      <c r="P38" s="17"/>
      <c r="Q38" s="17"/>
      <c r="R38" s="620" t="s">
        <v>715</v>
      </c>
      <c r="S38" s="17"/>
    </row>
    <row r="39" spans="2:20" ht="20.100000000000001" customHeight="1" x14ac:dyDescent="0.25">
      <c r="B39" s="17"/>
      <c r="C39" s="566"/>
      <c r="D39" s="869" t="s">
        <v>460</v>
      </c>
      <c r="E39" s="869"/>
      <c r="F39" s="869"/>
      <c r="G39" s="869"/>
      <c r="H39" s="869"/>
      <c r="I39" s="869"/>
      <c r="J39" s="869"/>
      <c r="K39" s="869"/>
      <c r="L39" s="869"/>
      <c r="M39" s="869"/>
      <c r="N39" s="869"/>
      <c r="O39" s="869"/>
      <c r="P39" s="869"/>
      <c r="Q39" s="622"/>
      <c r="R39" s="623"/>
      <c r="S39" s="622"/>
      <c r="T39" s="624"/>
    </row>
    <row r="40" spans="2:20" ht="20.100000000000001" customHeight="1" x14ac:dyDescent="0.25">
      <c r="B40" s="17"/>
      <c r="C40" s="566"/>
      <c r="D40" s="869"/>
      <c r="E40" s="869"/>
      <c r="F40" s="869"/>
      <c r="G40" s="869"/>
      <c r="H40" s="869"/>
      <c r="I40" s="869"/>
      <c r="J40" s="869"/>
      <c r="K40" s="869"/>
      <c r="L40" s="869"/>
      <c r="M40" s="869"/>
      <c r="N40" s="869"/>
      <c r="O40" s="869"/>
      <c r="P40" s="869"/>
      <c r="Q40" s="622"/>
      <c r="R40" s="623"/>
      <c r="S40" s="622"/>
      <c r="T40" s="624"/>
    </row>
    <row r="41" spans="2:20" ht="14.1" customHeight="1" x14ac:dyDescent="0.25">
      <c r="B41" s="17"/>
      <c r="C41" s="566"/>
      <c r="D41" s="629"/>
      <c r="E41" s="629"/>
      <c r="F41" s="629"/>
      <c r="G41" s="629"/>
      <c r="H41" s="629"/>
      <c r="I41" s="629"/>
      <c r="J41" s="629"/>
      <c r="K41" s="629"/>
      <c r="L41" s="629"/>
      <c r="M41" s="629"/>
      <c r="N41" s="629"/>
      <c r="O41" s="629"/>
      <c r="P41" s="629"/>
      <c r="Q41" s="622"/>
      <c r="R41" s="623"/>
      <c r="S41" s="622"/>
      <c r="T41" s="624"/>
    </row>
    <row r="42" spans="2:20" ht="20.100000000000001" customHeight="1" x14ac:dyDescent="0.25">
      <c r="D42" s="626"/>
      <c r="E42" s="624"/>
      <c r="F42" s="624"/>
      <c r="G42" s="624"/>
      <c r="H42" s="624"/>
      <c r="I42" s="624"/>
      <c r="J42" s="624"/>
      <c r="K42" s="624"/>
      <c r="L42" s="624"/>
      <c r="M42" s="624"/>
      <c r="N42" s="624"/>
      <c r="O42" s="624"/>
      <c r="P42" s="624"/>
      <c r="Q42" s="624"/>
      <c r="S42" s="624"/>
      <c r="T42" s="624"/>
    </row>
    <row r="43" spans="2:20" ht="20.100000000000001" customHeight="1" x14ac:dyDescent="0.25">
      <c r="B43" s="11"/>
      <c r="C43" s="618" t="s">
        <v>359</v>
      </c>
      <c r="D43" s="619"/>
      <c r="E43" s="17"/>
      <c r="F43" s="17"/>
      <c r="G43" s="17"/>
      <c r="H43" s="17"/>
      <c r="I43" s="17"/>
      <c r="J43" s="17"/>
      <c r="K43" s="17"/>
      <c r="L43" s="17"/>
      <c r="M43" s="17"/>
      <c r="N43" s="17"/>
      <c r="O43" s="17"/>
      <c r="P43" s="17"/>
      <c r="Q43" s="17"/>
      <c r="R43" s="620" t="s">
        <v>589</v>
      </c>
      <c r="S43" s="17"/>
    </row>
    <row r="44" spans="2:20" ht="20.100000000000001" customHeight="1" x14ac:dyDescent="0.25">
      <c r="B44" s="17"/>
      <c r="C44" s="566"/>
      <c r="D44" s="869" t="s">
        <v>461</v>
      </c>
      <c r="E44" s="869"/>
      <c r="F44" s="869"/>
      <c r="G44" s="869"/>
      <c r="H44" s="869"/>
      <c r="I44" s="869"/>
      <c r="J44" s="869"/>
      <c r="K44" s="869"/>
      <c r="L44" s="869"/>
      <c r="M44" s="869"/>
      <c r="N44" s="869"/>
      <c r="O44" s="869"/>
      <c r="P44" s="869"/>
      <c r="Q44" s="18"/>
      <c r="R44" s="623"/>
      <c r="S44" s="18"/>
      <c r="T44" s="25"/>
    </row>
    <row r="45" spans="2:20" ht="20.100000000000001" customHeight="1" x14ac:dyDescent="0.25">
      <c r="B45" s="17"/>
      <c r="C45" s="566"/>
      <c r="D45" s="869"/>
      <c r="E45" s="869"/>
      <c r="F45" s="869"/>
      <c r="G45" s="869"/>
      <c r="H45" s="869"/>
      <c r="I45" s="869"/>
      <c r="J45" s="869"/>
      <c r="K45" s="869"/>
      <c r="L45" s="869"/>
      <c r="M45" s="869"/>
      <c r="N45" s="869"/>
      <c r="O45" s="869"/>
      <c r="P45" s="869"/>
      <c r="Q45" s="18"/>
      <c r="R45" s="623"/>
      <c r="S45" s="18"/>
      <c r="T45" s="25"/>
    </row>
    <row r="46" spans="2:20" ht="20.100000000000001" customHeight="1" x14ac:dyDescent="0.25"/>
    <row r="47" spans="2:20" ht="20.100000000000001" customHeight="1" x14ac:dyDescent="0.25">
      <c r="B47" s="11"/>
      <c r="C47" s="618" t="s">
        <v>480</v>
      </c>
      <c r="D47" s="619"/>
      <c r="E47" s="17"/>
      <c r="F47" s="17"/>
      <c r="G47" s="17"/>
      <c r="H47" s="17"/>
      <c r="I47" s="17"/>
      <c r="J47" s="17"/>
      <c r="K47" s="17"/>
      <c r="L47" s="17"/>
      <c r="M47" s="17"/>
      <c r="N47" s="17"/>
      <c r="O47" s="17"/>
      <c r="P47" s="17"/>
      <c r="Q47" s="17"/>
      <c r="R47" s="620" t="s">
        <v>719</v>
      </c>
      <c r="S47" s="17"/>
    </row>
    <row r="48" spans="2:20" ht="20.100000000000001" customHeight="1" x14ac:dyDescent="0.25">
      <c r="B48" s="17"/>
      <c r="C48" s="566"/>
      <c r="D48" s="868" t="s">
        <v>657</v>
      </c>
      <c r="E48" s="868"/>
      <c r="F48" s="868"/>
      <c r="G48" s="868"/>
      <c r="H48" s="868"/>
      <c r="I48" s="868"/>
      <c r="J48" s="868"/>
      <c r="K48" s="868"/>
      <c r="L48" s="868"/>
      <c r="M48" s="868"/>
      <c r="N48" s="868"/>
      <c r="O48" s="868"/>
      <c r="P48" s="868"/>
      <c r="Q48" s="622"/>
      <c r="R48" s="623"/>
      <c r="S48" s="622"/>
      <c r="T48" s="624"/>
    </row>
    <row r="49" spans="2:20" ht="20.100000000000001" customHeight="1" x14ac:dyDescent="0.25">
      <c r="B49" s="17"/>
      <c r="C49" s="566"/>
      <c r="D49" s="868"/>
      <c r="E49" s="868"/>
      <c r="F49" s="868"/>
      <c r="G49" s="868"/>
      <c r="H49" s="868"/>
      <c r="I49" s="868"/>
      <c r="J49" s="868"/>
      <c r="K49" s="868"/>
      <c r="L49" s="868"/>
      <c r="M49" s="868"/>
      <c r="N49" s="868"/>
      <c r="O49" s="868"/>
      <c r="P49" s="868"/>
      <c r="Q49" s="622"/>
      <c r="R49" s="623"/>
      <c r="S49" s="622"/>
      <c r="T49" s="624"/>
    </row>
    <row r="50" spans="2:20" ht="14.1" customHeight="1" x14ac:dyDescent="0.25">
      <c r="B50" s="17"/>
      <c r="C50" s="566"/>
      <c r="D50" s="868"/>
      <c r="E50" s="868"/>
      <c r="F50" s="868"/>
      <c r="G50" s="868"/>
      <c r="H50" s="868"/>
      <c r="I50" s="868"/>
      <c r="J50" s="868"/>
      <c r="K50" s="868"/>
      <c r="L50" s="868"/>
      <c r="M50" s="868"/>
      <c r="N50" s="868"/>
      <c r="O50" s="868"/>
      <c r="P50" s="868"/>
      <c r="Q50" s="622"/>
      <c r="R50" s="623"/>
      <c r="S50" s="622"/>
      <c r="T50" s="624"/>
    </row>
    <row r="51" spans="2:20" ht="20.100000000000001" customHeight="1" x14ac:dyDescent="0.25">
      <c r="D51" s="626"/>
      <c r="E51" s="624"/>
      <c r="F51" s="624"/>
      <c r="G51" s="624"/>
      <c r="H51" s="624"/>
      <c r="I51" s="624"/>
      <c r="J51" s="624"/>
      <c r="K51" s="624"/>
      <c r="L51" s="624"/>
      <c r="M51" s="624"/>
      <c r="N51" s="624"/>
      <c r="O51" s="624"/>
      <c r="P51" s="624"/>
      <c r="Q51" s="624"/>
      <c r="S51" s="624"/>
      <c r="T51" s="624"/>
    </row>
    <row r="52" spans="2:20" ht="20.100000000000001" customHeight="1" x14ac:dyDescent="0.25">
      <c r="B52" s="11"/>
      <c r="C52" s="618" t="s">
        <v>463</v>
      </c>
      <c r="D52" s="619"/>
      <c r="E52" s="17"/>
      <c r="F52" s="17"/>
      <c r="G52" s="17"/>
      <c r="H52" s="17"/>
      <c r="I52" s="17"/>
      <c r="J52" s="17"/>
      <c r="K52" s="17"/>
      <c r="L52" s="17"/>
      <c r="M52" s="17"/>
      <c r="N52" s="17"/>
      <c r="O52" s="17"/>
      <c r="P52" s="17"/>
      <c r="Q52" s="17"/>
      <c r="R52" s="620" t="s">
        <v>743</v>
      </c>
      <c r="S52" s="17"/>
    </row>
    <row r="53" spans="2:20" ht="20.100000000000001" customHeight="1" x14ac:dyDescent="0.25">
      <c r="B53" s="11"/>
      <c r="C53" s="566"/>
      <c r="D53" s="868" t="s">
        <v>462</v>
      </c>
      <c r="E53" s="868"/>
      <c r="F53" s="868"/>
      <c r="G53" s="868"/>
      <c r="H53" s="868"/>
      <c r="I53" s="868"/>
      <c r="J53" s="868"/>
      <c r="K53" s="868"/>
      <c r="L53" s="868"/>
      <c r="M53" s="868"/>
      <c r="N53" s="868"/>
      <c r="O53" s="868"/>
      <c r="P53" s="868"/>
      <c r="Q53" s="622"/>
      <c r="R53" s="620" t="s">
        <v>719</v>
      </c>
      <c r="S53" s="622"/>
      <c r="T53" s="624"/>
    </row>
    <row r="54" spans="2:20" ht="20.100000000000001" customHeight="1" x14ac:dyDescent="0.25">
      <c r="B54" s="17"/>
      <c r="C54" s="566"/>
      <c r="D54" s="868"/>
      <c r="E54" s="868"/>
      <c r="F54" s="868"/>
      <c r="G54" s="868"/>
      <c r="H54" s="868"/>
      <c r="I54" s="868"/>
      <c r="J54" s="868"/>
      <c r="K54" s="868"/>
      <c r="L54" s="868"/>
      <c r="M54" s="868"/>
      <c r="N54" s="868"/>
      <c r="O54" s="868"/>
      <c r="P54" s="868"/>
      <c r="Q54" s="622"/>
      <c r="R54" s="623"/>
      <c r="S54" s="622"/>
      <c r="T54" s="624"/>
    </row>
    <row r="55" spans="2:20" ht="20.100000000000001" customHeight="1" x14ac:dyDescent="0.25">
      <c r="B55" s="17"/>
      <c r="C55" s="566"/>
      <c r="D55" s="868"/>
      <c r="E55" s="868"/>
      <c r="F55" s="868"/>
      <c r="G55" s="868"/>
      <c r="H55" s="868"/>
      <c r="I55" s="868"/>
      <c r="J55" s="868"/>
      <c r="K55" s="868"/>
      <c r="L55" s="868"/>
      <c r="M55" s="868"/>
      <c r="N55" s="868"/>
      <c r="O55" s="868"/>
      <c r="P55" s="868"/>
      <c r="Q55" s="622"/>
      <c r="R55" s="623"/>
      <c r="S55" s="622"/>
      <c r="T55" s="624"/>
    </row>
    <row r="56" spans="2:20" ht="14.1" customHeight="1" x14ac:dyDescent="0.25">
      <c r="B56" s="17"/>
      <c r="C56" s="566"/>
      <c r="D56" s="635"/>
      <c r="E56" s="635"/>
      <c r="F56" s="635"/>
      <c r="G56" s="635"/>
      <c r="H56" s="635"/>
      <c r="I56" s="635"/>
      <c r="J56" s="635"/>
      <c r="K56" s="635"/>
      <c r="L56" s="635"/>
      <c r="M56" s="635"/>
      <c r="N56" s="635"/>
      <c r="O56" s="635"/>
      <c r="P56" s="635"/>
      <c r="Q56" s="622"/>
      <c r="R56" s="623"/>
      <c r="S56" s="622"/>
      <c r="T56" s="624"/>
    </row>
    <row r="57" spans="2:20" ht="20.100000000000001" customHeight="1" x14ac:dyDescent="0.3">
      <c r="D57" s="636"/>
      <c r="E57" s="19"/>
      <c r="F57" s="19"/>
      <c r="G57" s="19"/>
      <c r="H57" s="19"/>
      <c r="I57" s="19"/>
      <c r="J57" s="19"/>
      <c r="K57" s="19"/>
      <c r="L57" s="19"/>
      <c r="M57" s="19"/>
      <c r="N57" s="19"/>
      <c r="O57" s="19"/>
      <c r="P57" s="19"/>
      <c r="Q57" s="19"/>
      <c r="S57" s="19"/>
      <c r="T57" s="19"/>
    </row>
    <row r="58" spans="2:20" ht="20.100000000000001" customHeight="1" x14ac:dyDescent="0.25">
      <c r="B58" s="11"/>
      <c r="C58" s="618" t="s">
        <v>465</v>
      </c>
      <c r="D58" s="619"/>
      <c r="E58" s="17"/>
      <c r="F58" s="17"/>
      <c r="G58" s="17"/>
      <c r="H58" s="17"/>
      <c r="I58" s="17"/>
      <c r="J58" s="17"/>
      <c r="K58" s="17"/>
      <c r="L58" s="17"/>
      <c r="M58" s="17"/>
      <c r="N58" s="17"/>
      <c r="O58" s="17"/>
      <c r="P58" s="17"/>
      <c r="Q58" s="17"/>
      <c r="R58" s="620" t="s">
        <v>712</v>
      </c>
      <c r="S58" s="17"/>
    </row>
    <row r="59" spans="2:20" ht="20.100000000000001" customHeight="1" x14ac:dyDescent="0.25">
      <c r="B59" s="17"/>
      <c r="C59" s="566"/>
      <c r="D59" s="868" t="s">
        <v>658</v>
      </c>
      <c r="E59" s="868"/>
      <c r="F59" s="868"/>
      <c r="G59" s="868"/>
      <c r="H59" s="868"/>
      <c r="I59" s="868"/>
      <c r="J59" s="868"/>
      <c r="K59" s="868"/>
      <c r="L59" s="868"/>
      <c r="M59" s="868"/>
      <c r="N59" s="868"/>
      <c r="O59" s="868"/>
      <c r="P59" s="868"/>
      <c r="Q59" s="622"/>
      <c r="R59" s="623"/>
      <c r="S59" s="622"/>
      <c r="T59" s="624"/>
    </row>
    <row r="60" spans="2:20" ht="20.100000000000001" customHeight="1" x14ac:dyDescent="0.25">
      <c r="B60" s="17"/>
      <c r="C60" s="566"/>
      <c r="D60" s="868"/>
      <c r="E60" s="868"/>
      <c r="F60" s="868"/>
      <c r="G60" s="868"/>
      <c r="H60" s="868"/>
      <c r="I60" s="868"/>
      <c r="J60" s="868"/>
      <c r="K60" s="868"/>
      <c r="L60" s="868"/>
      <c r="M60" s="868"/>
      <c r="N60" s="868"/>
      <c r="O60" s="868"/>
      <c r="P60" s="868"/>
      <c r="Q60" s="622"/>
      <c r="R60" s="623"/>
      <c r="S60" s="622"/>
      <c r="T60" s="624"/>
    </row>
    <row r="61" spans="2:20" ht="20.100000000000001" customHeight="1" x14ac:dyDescent="0.25">
      <c r="B61" s="17"/>
      <c r="C61" s="566"/>
      <c r="D61" s="868"/>
      <c r="E61" s="868"/>
      <c r="F61" s="868"/>
      <c r="G61" s="868"/>
      <c r="H61" s="868"/>
      <c r="I61" s="868"/>
      <c r="J61" s="868"/>
      <c r="K61" s="868"/>
      <c r="L61" s="868"/>
      <c r="M61" s="868"/>
      <c r="N61" s="868"/>
      <c r="O61" s="868"/>
      <c r="P61" s="868"/>
      <c r="Q61" s="622"/>
      <c r="R61" s="623"/>
      <c r="S61" s="622"/>
      <c r="T61" s="624"/>
    </row>
    <row r="62" spans="2:20" ht="20.100000000000001" customHeight="1" x14ac:dyDescent="0.25">
      <c r="D62" s="626"/>
      <c r="E62" s="624"/>
      <c r="F62" s="624"/>
      <c r="G62" s="624"/>
      <c r="H62" s="624"/>
      <c r="I62" s="624"/>
      <c r="J62" s="624"/>
      <c r="K62" s="624"/>
      <c r="L62" s="624"/>
      <c r="M62" s="624"/>
      <c r="N62" s="624"/>
      <c r="O62" s="624"/>
      <c r="P62" s="624"/>
      <c r="Q62" s="624"/>
      <c r="S62" s="624"/>
      <c r="T62" s="624"/>
    </row>
    <row r="63" spans="2:20" ht="20.100000000000001" customHeight="1" x14ac:dyDescent="0.25">
      <c r="B63" s="11"/>
      <c r="C63" s="618" t="s">
        <v>464</v>
      </c>
      <c r="D63" s="619"/>
      <c r="E63" s="17"/>
      <c r="F63" s="17"/>
      <c r="G63" s="17"/>
      <c r="H63" s="17"/>
      <c r="I63" s="17"/>
      <c r="J63" s="17"/>
      <c r="K63" s="17"/>
      <c r="L63" s="17"/>
      <c r="M63" s="17"/>
      <c r="N63" s="17"/>
      <c r="O63" s="17"/>
      <c r="P63" s="17"/>
      <c r="Q63" s="17"/>
      <c r="R63" s="620" t="s">
        <v>676</v>
      </c>
      <c r="S63" s="17"/>
    </row>
    <row r="64" spans="2:20" ht="20.100000000000001" customHeight="1" x14ac:dyDescent="0.25">
      <c r="B64" s="17"/>
      <c r="C64" s="566"/>
      <c r="D64" s="855" t="s">
        <v>681</v>
      </c>
      <c r="E64" s="855"/>
      <c r="F64" s="855"/>
      <c r="G64" s="855"/>
      <c r="H64" s="855"/>
      <c r="I64" s="855"/>
      <c r="J64" s="855"/>
      <c r="K64" s="855"/>
      <c r="L64" s="855"/>
      <c r="M64" s="855"/>
      <c r="N64" s="855"/>
      <c r="O64" s="855"/>
      <c r="P64" s="855"/>
      <c r="Q64" s="18"/>
      <c r="R64" s="623"/>
      <c r="S64" s="18"/>
      <c r="T64" s="25"/>
    </row>
    <row r="65" spans="2:20" ht="20.100000000000001" customHeight="1" x14ac:dyDescent="0.25">
      <c r="B65" s="17"/>
      <c r="C65" s="566"/>
      <c r="D65" s="855"/>
      <c r="E65" s="855"/>
      <c r="F65" s="855"/>
      <c r="G65" s="855"/>
      <c r="H65" s="855"/>
      <c r="I65" s="855"/>
      <c r="J65" s="855"/>
      <c r="K65" s="855"/>
      <c r="L65" s="855"/>
      <c r="M65" s="855"/>
      <c r="N65" s="855"/>
      <c r="O65" s="855"/>
      <c r="P65" s="855"/>
      <c r="Q65" s="18"/>
      <c r="R65" s="623"/>
      <c r="S65" s="18"/>
      <c r="T65" s="25"/>
    </row>
    <row r="66" spans="2:20" ht="20.100000000000001" customHeight="1" x14ac:dyDescent="0.25">
      <c r="B66" s="17"/>
      <c r="C66" s="566"/>
      <c r="D66" s="855"/>
      <c r="E66" s="855"/>
      <c r="F66" s="855"/>
      <c r="G66" s="855"/>
      <c r="H66" s="855"/>
      <c r="I66" s="855"/>
      <c r="J66" s="855"/>
      <c r="K66" s="855"/>
      <c r="L66" s="855"/>
      <c r="M66" s="855"/>
      <c r="N66" s="855"/>
      <c r="O66" s="855"/>
      <c r="P66" s="855"/>
      <c r="Q66" s="18"/>
      <c r="R66" s="623"/>
      <c r="S66" s="18"/>
      <c r="T66" s="25"/>
    </row>
    <row r="67" spans="2:20" ht="20.100000000000001" customHeight="1" x14ac:dyDescent="0.25">
      <c r="D67" s="637"/>
      <c r="E67" s="25"/>
      <c r="F67" s="25"/>
      <c r="G67" s="25"/>
      <c r="H67" s="25"/>
      <c r="I67" s="25"/>
      <c r="J67" s="25"/>
      <c r="K67" s="25"/>
      <c r="L67" s="25"/>
      <c r="M67" s="25"/>
      <c r="N67" s="25"/>
      <c r="O67" s="25"/>
      <c r="P67" s="25"/>
      <c r="Q67" s="25"/>
      <c r="S67" s="25"/>
      <c r="T67" s="25"/>
    </row>
    <row r="68" spans="2:20" ht="20.100000000000001" customHeight="1" x14ac:dyDescent="0.25">
      <c r="B68" s="11"/>
      <c r="C68" s="618" t="s">
        <v>466</v>
      </c>
      <c r="D68" s="619"/>
      <c r="E68" s="17"/>
      <c r="F68" s="17"/>
      <c r="G68" s="17"/>
      <c r="H68" s="17"/>
      <c r="I68" s="17"/>
      <c r="J68" s="17"/>
      <c r="K68" s="17"/>
      <c r="L68" s="17"/>
      <c r="M68" s="17"/>
      <c r="N68" s="17"/>
      <c r="O68" s="17"/>
      <c r="P68" s="17"/>
      <c r="Q68" s="17"/>
      <c r="R68" s="620" t="s">
        <v>676</v>
      </c>
      <c r="S68" s="17"/>
    </row>
    <row r="69" spans="2:20" ht="20.100000000000001" customHeight="1" x14ac:dyDescent="0.25">
      <c r="B69" s="17"/>
      <c r="C69" s="566"/>
      <c r="D69" s="871" t="s">
        <v>711</v>
      </c>
      <c r="E69" s="871"/>
      <c r="F69" s="871"/>
      <c r="G69" s="871"/>
      <c r="H69" s="871"/>
      <c r="I69" s="871"/>
      <c r="J69" s="871"/>
      <c r="K69" s="871"/>
      <c r="L69" s="871"/>
      <c r="M69" s="871"/>
      <c r="N69" s="871"/>
      <c r="O69" s="871"/>
      <c r="P69" s="871"/>
      <c r="Q69" s="622"/>
      <c r="R69" s="623"/>
      <c r="S69" s="622"/>
      <c r="T69" s="624"/>
    </row>
    <row r="70" spans="2:20" ht="18" customHeight="1" x14ac:dyDescent="0.25">
      <c r="B70" s="17"/>
      <c r="C70" s="566"/>
      <c r="D70" s="871"/>
      <c r="E70" s="871"/>
      <c r="F70" s="871"/>
      <c r="G70" s="871"/>
      <c r="H70" s="871"/>
      <c r="I70" s="871"/>
      <c r="J70" s="871"/>
      <c r="K70" s="871"/>
      <c r="L70" s="871"/>
      <c r="M70" s="871"/>
      <c r="N70" s="871"/>
      <c r="O70" s="871"/>
      <c r="P70" s="871"/>
      <c r="Q70" s="622"/>
      <c r="R70" s="623"/>
      <c r="S70" s="622"/>
      <c r="T70" s="624"/>
    </row>
    <row r="71" spans="2:20" ht="20.100000000000001" customHeight="1" x14ac:dyDescent="0.3">
      <c r="D71" s="636"/>
      <c r="E71" s="19"/>
      <c r="F71" s="19"/>
      <c r="G71" s="19"/>
      <c r="H71" s="19"/>
      <c r="I71" s="19"/>
      <c r="J71" s="19"/>
      <c r="K71" s="19"/>
      <c r="L71" s="19"/>
      <c r="M71" s="19"/>
      <c r="N71" s="19"/>
      <c r="O71" s="19"/>
      <c r="P71" s="19"/>
      <c r="Q71" s="19"/>
      <c r="S71" s="19"/>
      <c r="T71" s="19"/>
    </row>
    <row r="72" spans="2:20" ht="20.100000000000001" customHeight="1" x14ac:dyDescent="0.25">
      <c r="B72" s="11"/>
      <c r="C72" s="618" t="s">
        <v>478</v>
      </c>
      <c r="D72" s="619"/>
      <c r="E72" s="17"/>
      <c r="F72" s="17"/>
      <c r="G72" s="17"/>
      <c r="H72" s="17"/>
      <c r="I72" s="17"/>
      <c r="J72" s="17"/>
      <c r="K72" s="17"/>
      <c r="L72" s="17"/>
      <c r="M72" s="17"/>
      <c r="N72" s="17"/>
      <c r="O72" s="17"/>
      <c r="P72" s="17"/>
      <c r="Q72" s="17"/>
      <c r="R72" s="620" t="s">
        <v>589</v>
      </c>
      <c r="S72" s="17"/>
    </row>
    <row r="73" spans="2:20" ht="20.100000000000001" customHeight="1" x14ac:dyDescent="0.25">
      <c r="B73" s="11"/>
      <c r="C73" s="566"/>
      <c r="D73" s="868" t="s">
        <v>659</v>
      </c>
      <c r="E73" s="868"/>
      <c r="F73" s="868"/>
      <c r="G73" s="868"/>
      <c r="H73" s="868"/>
      <c r="I73" s="868"/>
      <c r="J73" s="868"/>
      <c r="K73" s="868"/>
      <c r="L73" s="868"/>
      <c r="M73" s="868"/>
      <c r="N73" s="868"/>
      <c r="O73" s="868"/>
      <c r="P73" s="868"/>
      <c r="Q73" s="622"/>
      <c r="R73" s="620" t="s">
        <v>739</v>
      </c>
      <c r="S73" s="622"/>
      <c r="T73" s="624"/>
    </row>
    <row r="74" spans="2:20" ht="20.100000000000001" customHeight="1" x14ac:dyDescent="0.25">
      <c r="B74" s="17"/>
      <c r="C74" s="566"/>
      <c r="D74" s="868"/>
      <c r="E74" s="868"/>
      <c r="F74" s="868"/>
      <c r="G74" s="868"/>
      <c r="H74" s="868"/>
      <c r="I74" s="868"/>
      <c r="J74" s="868"/>
      <c r="K74" s="868"/>
      <c r="L74" s="868"/>
      <c r="M74" s="868"/>
      <c r="N74" s="868"/>
      <c r="O74" s="868"/>
      <c r="P74" s="868"/>
      <c r="Q74" s="622"/>
      <c r="R74" s="623"/>
      <c r="S74" s="622"/>
      <c r="T74" s="624"/>
    </row>
    <row r="75" spans="2:20" ht="20.100000000000001" customHeight="1" x14ac:dyDescent="0.25">
      <c r="B75" s="17"/>
      <c r="C75" s="566"/>
      <c r="D75" s="868"/>
      <c r="E75" s="868"/>
      <c r="F75" s="868"/>
      <c r="G75" s="868"/>
      <c r="H75" s="868"/>
      <c r="I75" s="868"/>
      <c r="J75" s="868"/>
      <c r="K75" s="868"/>
      <c r="L75" s="868"/>
      <c r="M75" s="868"/>
      <c r="N75" s="868"/>
      <c r="O75" s="868"/>
      <c r="P75" s="868"/>
      <c r="Q75" s="622"/>
      <c r="R75" s="623"/>
      <c r="S75" s="622"/>
      <c r="T75" s="624"/>
    </row>
    <row r="76" spans="2:20" ht="20.100000000000001" customHeight="1" x14ac:dyDescent="0.25"/>
    <row r="77" spans="2:20" ht="20.100000000000001" customHeight="1" x14ac:dyDescent="0.25">
      <c r="B77" s="11"/>
      <c r="C77" s="230" t="s">
        <v>479</v>
      </c>
      <c r="D77" s="619"/>
      <c r="E77" s="17"/>
      <c r="F77" s="17"/>
      <c r="G77" s="17"/>
      <c r="H77" s="17"/>
      <c r="I77" s="17"/>
      <c r="J77" s="17"/>
      <c r="K77" s="17"/>
      <c r="L77" s="17"/>
      <c r="M77" s="17"/>
      <c r="N77" s="17"/>
      <c r="O77" s="17"/>
      <c r="P77" s="17"/>
      <c r="Q77" s="17"/>
      <c r="R77" s="620" t="s">
        <v>738</v>
      </c>
      <c r="S77" s="17"/>
    </row>
    <row r="78" spans="2:20" ht="20.100000000000001" customHeight="1" x14ac:dyDescent="0.25">
      <c r="B78" s="17"/>
      <c r="C78" s="566"/>
      <c r="D78" s="638" t="s">
        <v>671</v>
      </c>
      <c r="E78" s="18"/>
      <c r="F78" s="18"/>
      <c r="G78" s="18"/>
      <c r="H78" s="18"/>
      <c r="I78" s="18"/>
      <c r="J78" s="18"/>
      <c r="K78" s="18"/>
      <c r="L78" s="18"/>
      <c r="M78" s="18"/>
      <c r="N78" s="18"/>
      <c r="O78" s="18"/>
      <c r="P78" s="18"/>
      <c r="Q78" s="18"/>
      <c r="R78" s="623"/>
      <c r="S78" s="18"/>
      <c r="T78" s="25"/>
    </row>
    <row r="79" spans="2:20" ht="20.100000000000001" customHeight="1" x14ac:dyDescent="0.25"/>
    <row r="80" spans="2:20" ht="20.100000000000001" customHeight="1" x14ac:dyDescent="0.25">
      <c r="B80" s="11"/>
      <c r="C80" s="618" t="s">
        <v>484</v>
      </c>
      <c r="D80" s="619"/>
      <c r="E80" s="17"/>
      <c r="F80" s="17"/>
      <c r="G80" s="17"/>
      <c r="H80" s="17"/>
      <c r="I80" s="17"/>
      <c r="J80" s="17"/>
      <c r="K80" s="17"/>
      <c r="L80" s="17"/>
      <c r="M80" s="17"/>
      <c r="N80" s="17"/>
      <c r="O80" s="17"/>
      <c r="P80" s="17"/>
      <c r="Q80" s="17"/>
      <c r="R80" s="620" t="s">
        <v>740</v>
      </c>
      <c r="S80" s="17"/>
    </row>
    <row r="81" spans="2:21" ht="20.100000000000001" customHeight="1" x14ac:dyDescent="0.25">
      <c r="B81" s="17"/>
      <c r="C81" s="566"/>
      <c r="D81" s="868" t="s">
        <v>473</v>
      </c>
      <c r="E81" s="868"/>
      <c r="F81" s="868"/>
      <c r="G81" s="868"/>
      <c r="H81" s="868"/>
      <c r="I81" s="868"/>
      <c r="J81" s="868"/>
      <c r="K81" s="868"/>
      <c r="L81" s="868"/>
      <c r="M81" s="868"/>
      <c r="N81" s="868"/>
      <c r="O81" s="868"/>
      <c r="P81" s="868"/>
      <c r="Q81" s="622"/>
      <c r="R81" s="623"/>
      <c r="S81" s="622"/>
      <c r="T81" s="624"/>
    </row>
    <row r="82" spans="2:21" ht="20.100000000000001" customHeight="1" x14ac:dyDescent="0.25">
      <c r="B82" s="17"/>
      <c r="C82" s="566"/>
      <c r="D82" s="868"/>
      <c r="E82" s="868"/>
      <c r="F82" s="868"/>
      <c r="G82" s="868"/>
      <c r="H82" s="868"/>
      <c r="I82" s="868"/>
      <c r="J82" s="868"/>
      <c r="K82" s="868"/>
      <c r="L82" s="868"/>
      <c r="M82" s="868"/>
      <c r="N82" s="868"/>
      <c r="O82" s="868"/>
      <c r="P82" s="868"/>
      <c r="Q82" s="622"/>
      <c r="R82" s="623"/>
      <c r="S82" s="622"/>
      <c r="T82" s="624"/>
    </row>
    <row r="83" spans="2:21" ht="20.100000000000001" customHeight="1" x14ac:dyDescent="0.25">
      <c r="B83" s="17"/>
      <c r="C83" s="566"/>
      <c r="D83" s="868"/>
      <c r="E83" s="868"/>
      <c r="F83" s="868"/>
      <c r="G83" s="868"/>
      <c r="H83" s="868"/>
      <c r="I83" s="868"/>
      <c r="J83" s="868"/>
      <c r="K83" s="868"/>
      <c r="L83" s="868"/>
      <c r="M83" s="868"/>
      <c r="N83" s="868"/>
      <c r="O83" s="868"/>
      <c r="P83" s="868"/>
      <c r="Q83" s="622"/>
      <c r="R83" s="623"/>
      <c r="S83" s="622"/>
      <c r="T83" s="624"/>
    </row>
    <row r="84" spans="2:21" ht="14.1" customHeight="1" x14ac:dyDescent="0.25">
      <c r="B84" s="17"/>
      <c r="C84" s="566"/>
      <c r="D84" s="635"/>
      <c r="E84" s="635"/>
      <c r="F84" s="635"/>
      <c r="G84" s="635"/>
      <c r="H84" s="635"/>
      <c r="I84" s="635"/>
      <c r="J84" s="635"/>
      <c r="K84" s="635"/>
      <c r="L84" s="635"/>
      <c r="M84" s="635"/>
      <c r="N84" s="635"/>
      <c r="O84" s="635"/>
      <c r="P84" s="635"/>
      <c r="Q84" s="622"/>
      <c r="R84" s="623"/>
      <c r="S84" s="622"/>
      <c r="T84" s="624"/>
    </row>
    <row r="85" spans="2:21" ht="20.100000000000001" customHeight="1" x14ac:dyDescent="0.3">
      <c r="D85" s="636"/>
      <c r="E85" s="19"/>
      <c r="F85" s="19"/>
      <c r="G85" s="19"/>
      <c r="H85" s="19"/>
      <c r="I85" s="19"/>
      <c r="J85" s="19"/>
      <c r="K85" s="19"/>
      <c r="L85" s="19"/>
      <c r="M85" s="19"/>
      <c r="N85" s="19"/>
      <c r="O85" s="19"/>
      <c r="P85" s="19"/>
      <c r="Q85" s="19"/>
      <c r="S85" s="19"/>
      <c r="T85" s="19"/>
    </row>
    <row r="86" spans="2:21" ht="20.100000000000001" customHeight="1" x14ac:dyDescent="0.25">
      <c r="B86" s="11"/>
      <c r="C86" s="618" t="s">
        <v>583</v>
      </c>
      <c r="D86" s="619"/>
      <c r="E86" s="17"/>
      <c r="F86" s="17"/>
      <c r="G86" s="17"/>
      <c r="H86" s="17"/>
      <c r="I86" s="17"/>
      <c r="J86" s="17"/>
      <c r="K86" s="17"/>
      <c r="L86" s="17"/>
      <c r="M86" s="17"/>
      <c r="N86" s="17"/>
      <c r="O86" s="17"/>
      <c r="P86" s="17"/>
      <c r="Q86" s="17"/>
      <c r="R86" s="627" t="s">
        <v>582</v>
      </c>
      <c r="S86" s="17"/>
    </row>
    <row r="87" spans="2:21" ht="20.100000000000001" customHeight="1" x14ac:dyDescent="0.25">
      <c r="B87" s="11"/>
      <c r="C87" s="566"/>
      <c r="D87" s="868" t="s">
        <v>660</v>
      </c>
      <c r="E87" s="868"/>
      <c r="F87" s="868"/>
      <c r="G87" s="868"/>
      <c r="H87" s="868"/>
      <c r="I87" s="868"/>
      <c r="J87" s="868"/>
      <c r="K87" s="868"/>
      <c r="L87" s="868"/>
      <c r="M87" s="868"/>
      <c r="N87" s="868"/>
      <c r="O87" s="868"/>
      <c r="P87" s="868"/>
      <c r="Q87" s="622"/>
      <c r="R87" s="620" t="s">
        <v>654</v>
      </c>
      <c r="S87" s="622"/>
      <c r="T87" s="624"/>
    </row>
    <row r="88" spans="2:21" ht="20.100000000000001" customHeight="1" x14ac:dyDescent="0.25">
      <c r="B88" s="11"/>
      <c r="C88" s="566"/>
      <c r="D88" s="868"/>
      <c r="E88" s="868"/>
      <c r="F88" s="868"/>
      <c r="G88" s="868"/>
      <c r="H88" s="868"/>
      <c r="I88" s="868"/>
      <c r="J88" s="868"/>
      <c r="K88" s="868"/>
      <c r="L88" s="868"/>
      <c r="M88" s="868"/>
      <c r="N88" s="868"/>
      <c r="O88" s="868"/>
      <c r="P88" s="868"/>
      <c r="Q88" s="622"/>
      <c r="R88" s="620" t="s">
        <v>655</v>
      </c>
      <c r="S88" s="622"/>
      <c r="T88" s="624"/>
    </row>
    <row r="89" spans="2:21" ht="20.100000000000001" customHeight="1" x14ac:dyDescent="0.25">
      <c r="D89" s="626"/>
      <c r="E89" s="624"/>
      <c r="F89" s="624"/>
      <c r="G89" s="624"/>
      <c r="H89" s="624"/>
      <c r="I89" s="624"/>
      <c r="J89" s="624"/>
      <c r="K89" s="624"/>
      <c r="L89" s="624"/>
      <c r="M89" s="624"/>
      <c r="N89" s="624"/>
      <c r="O89" s="624"/>
      <c r="P89" s="624"/>
      <c r="Q89" s="624"/>
      <c r="S89" s="624"/>
      <c r="T89" s="624"/>
    </row>
    <row r="90" spans="2:21" ht="20.100000000000001" customHeight="1" x14ac:dyDescent="0.25">
      <c r="B90" s="11"/>
      <c r="C90" s="618" t="s">
        <v>476</v>
      </c>
      <c r="D90" s="619"/>
      <c r="E90" s="17"/>
      <c r="F90" s="17"/>
      <c r="G90" s="17"/>
      <c r="H90" s="17"/>
      <c r="I90" s="17"/>
      <c r="J90" s="17"/>
      <c r="K90" s="17"/>
      <c r="L90" s="17"/>
      <c r="M90" s="17"/>
      <c r="N90" s="17"/>
      <c r="O90" s="17"/>
      <c r="P90" s="17"/>
      <c r="Q90" s="17"/>
      <c r="R90" s="620" t="s">
        <v>740</v>
      </c>
      <c r="S90" s="17"/>
    </row>
    <row r="91" spans="2:21" ht="20.100000000000001" customHeight="1" x14ac:dyDescent="0.3">
      <c r="B91" s="17"/>
      <c r="C91" s="566"/>
      <c r="D91" s="873" t="s">
        <v>745</v>
      </c>
      <c r="E91" s="873"/>
      <c r="F91" s="873"/>
      <c r="G91" s="873"/>
      <c r="H91" s="873"/>
      <c r="I91" s="873"/>
      <c r="J91" s="873"/>
      <c r="K91" s="873"/>
      <c r="L91" s="873"/>
      <c r="M91" s="873"/>
      <c r="N91" s="873"/>
      <c r="O91" s="873"/>
      <c r="P91" s="873"/>
      <c r="Q91" s="18"/>
      <c r="R91" s="623"/>
      <c r="S91" s="13"/>
      <c r="T91" s="19"/>
    </row>
    <row r="92" spans="2:21" ht="20.100000000000001" customHeight="1" x14ac:dyDescent="0.3">
      <c r="B92" s="17"/>
      <c r="C92" s="566"/>
      <c r="D92" s="873"/>
      <c r="E92" s="873"/>
      <c r="F92" s="873"/>
      <c r="G92" s="873"/>
      <c r="H92" s="873"/>
      <c r="I92" s="873"/>
      <c r="J92" s="873"/>
      <c r="K92" s="873"/>
      <c r="L92" s="873"/>
      <c r="M92" s="873"/>
      <c r="N92" s="873"/>
      <c r="O92" s="873"/>
      <c r="P92" s="873"/>
      <c r="Q92" s="18"/>
      <c r="R92" s="623"/>
      <c r="S92" s="13"/>
      <c r="T92" s="19"/>
      <c r="U92" s="20"/>
    </row>
    <row r="93" spans="2:21" ht="14.1" customHeight="1" x14ac:dyDescent="0.3">
      <c r="B93" s="17"/>
      <c r="C93" s="566"/>
      <c r="D93" s="873"/>
      <c r="E93" s="873"/>
      <c r="F93" s="873"/>
      <c r="G93" s="873"/>
      <c r="H93" s="873"/>
      <c r="I93" s="873"/>
      <c r="J93" s="873"/>
      <c r="K93" s="873"/>
      <c r="L93" s="873"/>
      <c r="M93" s="873"/>
      <c r="N93" s="873"/>
      <c r="O93" s="873"/>
      <c r="P93" s="873"/>
      <c r="Q93" s="18"/>
      <c r="R93" s="623"/>
      <c r="S93" s="13"/>
      <c r="T93" s="19"/>
      <c r="U93" s="20"/>
    </row>
    <row r="94" spans="2:21" ht="20.100000000000001" customHeight="1" x14ac:dyDescent="0.25">
      <c r="D94" s="626"/>
      <c r="E94" s="626"/>
      <c r="F94" s="626"/>
      <c r="G94" s="626"/>
      <c r="H94" s="626"/>
      <c r="I94" s="626"/>
      <c r="J94" s="626"/>
      <c r="K94" s="626"/>
      <c r="L94" s="626"/>
      <c r="M94" s="626"/>
      <c r="N94" s="626"/>
      <c r="O94" s="626"/>
      <c r="P94" s="626"/>
      <c r="Q94" s="624"/>
      <c r="S94" s="624"/>
      <c r="T94" s="624"/>
    </row>
    <row r="95" spans="2:21" ht="20.100000000000001" customHeight="1" x14ac:dyDescent="0.25">
      <c r="B95" s="11"/>
      <c r="C95" s="618" t="s">
        <v>262</v>
      </c>
      <c r="D95" s="619"/>
      <c r="E95" s="619"/>
      <c r="F95" s="619"/>
      <c r="G95" s="619"/>
      <c r="H95" s="619"/>
      <c r="I95" s="619"/>
      <c r="J95" s="619"/>
      <c r="K95" s="619"/>
      <c r="L95" s="619"/>
      <c r="M95" s="619"/>
      <c r="N95" s="619"/>
      <c r="O95" s="619"/>
      <c r="P95" s="619"/>
      <c r="Q95" s="17"/>
      <c r="R95" s="620" t="s">
        <v>582</v>
      </c>
      <c r="S95" s="17"/>
    </row>
    <row r="96" spans="2:21" ht="20.100000000000001" customHeight="1" x14ac:dyDescent="0.25">
      <c r="B96" s="11"/>
      <c r="C96" s="566"/>
      <c r="D96" s="868" t="s">
        <v>471</v>
      </c>
      <c r="E96" s="868"/>
      <c r="F96" s="868"/>
      <c r="G96" s="868"/>
      <c r="H96" s="868"/>
      <c r="I96" s="868"/>
      <c r="J96" s="868"/>
      <c r="K96" s="868"/>
      <c r="L96" s="868"/>
      <c r="M96" s="868"/>
      <c r="N96" s="868"/>
      <c r="O96" s="868"/>
      <c r="P96" s="868"/>
      <c r="Q96" s="622"/>
      <c r="R96" s="620" t="s">
        <v>741</v>
      </c>
      <c r="S96" s="622"/>
      <c r="T96" s="624"/>
    </row>
    <row r="97" spans="2:20" ht="20.100000000000001" customHeight="1" x14ac:dyDescent="0.25">
      <c r="B97" s="11"/>
      <c r="C97" s="566"/>
      <c r="D97" s="868"/>
      <c r="E97" s="868"/>
      <c r="F97" s="868"/>
      <c r="G97" s="868"/>
      <c r="H97" s="868"/>
      <c r="I97" s="868"/>
      <c r="J97" s="868"/>
      <c r="K97" s="868"/>
      <c r="L97" s="868"/>
      <c r="M97" s="868"/>
      <c r="N97" s="868"/>
      <c r="O97" s="868"/>
      <c r="P97" s="868"/>
      <c r="Q97" s="622"/>
      <c r="R97" s="620" t="s">
        <v>742</v>
      </c>
      <c r="S97" s="622"/>
      <c r="T97" s="624"/>
    </row>
    <row r="98" spans="2:20" ht="14.1" customHeight="1" x14ac:dyDescent="0.25">
      <c r="B98" s="11"/>
      <c r="C98" s="566"/>
      <c r="D98" s="868"/>
      <c r="E98" s="868"/>
      <c r="F98" s="868"/>
      <c r="G98" s="868"/>
      <c r="H98" s="868"/>
      <c r="I98" s="868"/>
      <c r="J98" s="868"/>
      <c r="K98" s="868"/>
      <c r="L98" s="868"/>
      <c r="M98" s="868"/>
      <c r="N98" s="868"/>
      <c r="O98" s="868"/>
      <c r="P98" s="868"/>
      <c r="Q98" s="622"/>
      <c r="R98" s="622"/>
      <c r="S98" s="622"/>
      <c r="T98" s="624"/>
    </row>
    <row r="99" spans="2:20" ht="20.100000000000001" customHeight="1" x14ac:dyDescent="0.25">
      <c r="D99" s="636"/>
      <c r="E99" s="636"/>
      <c r="F99" s="636"/>
      <c r="G99" s="636"/>
      <c r="H99" s="636"/>
      <c r="I99" s="636"/>
      <c r="J99" s="636"/>
      <c r="K99" s="636"/>
      <c r="L99" s="636"/>
      <c r="M99" s="636"/>
      <c r="N99" s="636"/>
      <c r="O99" s="636"/>
      <c r="P99" s="636"/>
      <c r="Q99" s="636"/>
      <c r="S99" s="636"/>
      <c r="T99" s="636"/>
    </row>
    <row r="100" spans="2:20" ht="20.100000000000001" customHeight="1" x14ac:dyDescent="0.25">
      <c r="B100" s="11"/>
      <c r="C100" s="618" t="s">
        <v>342</v>
      </c>
      <c r="D100" s="167"/>
      <c r="E100" s="167"/>
      <c r="F100" s="167"/>
      <c r="G100" s="167"/>
      <c r="H100" s="167"/>
      <c r="I100" s="167"/>
      <c r="J100" s="167"/>
      <c r="K100" s="167"/>
      <c r="L100" s="167"/>
      <c r="M100" s="167"/>
      <c r="N100" s="167"/>
      <c r="O100" s="167"/>
      <c r="P100" s="167"/>
      <c r="Q100" s="167"/>
      <c r="R100" s="627" t="s">
        <v>575</v>
      </c>
      <c r="S100" s="167"/>
      <c r="T100" s="636"/>
    </row>
    <row r="101" spans="2:20" ht="20.100000000000001" customHeight="1" x14ac:dyDescent="0.25">
      <c r="B101" s="17"/>
      <c r="C101" s="566"/>
      <c r="D101" s="868" t="s">
        <v>477</v>
      </c>
      <c r="E101" s="868"/>
      <c r="F101" s="868"/>
      <c r="G101" s="868"/>
      <c r="H101" s="868"/>
      <c r="I101" s="868"/>
      <c r="J101" s="868"/>
      <c r="K101" s="868"/>
      <c r="L101" s="868"/>
      <c r="M101" s="868"/>
      <c r="N101" s="868"/>
      <c r="O101" s="868"/>
      <c r="P101" s="868"/>
      <c r="Q101" s="622"/>
      <c r="R101" s="627" t="s">
        <v>576</v>
      </c>
      <c r="S101" s="622"/>
      <c r="T101" s="624"/>
    </row>
    <row r="102" spans="2:20" ht="20.100000000000001" customHeight="1" x14ac:dyDescent="0.25">
      <c r="B102" s="17"/>
      <c r="C102" s="566"/>
      <c r="D102" s="868"/>
      <c r="E102" s="868"/>
      <c r="F102" s="868"/>
      <c r="G102" s="868"/>
      <c r="H102" s="868"/>
      <c r="I102" s="868"/>
      <c r="J102" s="868"/>
      <c r="K102" s="868"/>
      <c r="L102" s="868"/>
      <c r="M102" s="868"/>
      <c r="N102" s="868"/>
      <c r="O102" s="868"/>
      <c r="P102" s="868"/>
      <c r="Q102" s="639"/>
      <c r="R102" s="623"/>
      <c r="S102" s="639"/>
      <c r="T102" s="624"/>
    </row>
    <row r="103" spans="2:20" ht="20.100000000000001" customHeight="1" x14ac:dyDescent="0.25">
      <c r="D103" s="636"/>
      <c r="E103" s="636"/>
      <c r="F103" s="636"/>
      <c r="G103" s="636"/>
      <c r="H103" s="636"/>
      <c r="I103" s="636"/>
      <c r="J103" s="636"/>
      <c r="K103" s="636"/>
      <c r="L103" s="636"/>
      <c r="M103" s="636"/>
      <c r="N103" s="636"/>
      <c r="O103" s="636"/>
      <c r="P103" s="636"/>
      <c r="Q103" s="636"/>
      <c r="S103" s="636"/>
      <c r="T103" s="636"/>
    </row>
    <row r="104" spans="2:20" ht="20.100000000000001" customHeight="1" x14ac:dyDescent="0.25">
      <c r="B104" s="11"/>
      <c r="C104" s="618" t="s">
        <v>481</v>
      </c>
      <c r="D104" s="619"/>
      <c r="E104" s="619"/>
      <c r="F104" s="619"/>
      <c r="G104" s="619"/>
      <c r="H104" s="619"/>
      <c r="I104" s="619"/>
      <c r="J104" s="619"/>
      <c r="K104" s="619"/>
      <c r="L104" s="619"/>
      <c r="M104" s="619"/>
      <c r="N104" s="619"/>
      <c r="O104" s="619"/>
      <c r="P104" s="619"/>
      <c r="Q104" s="17"/>
      <c r="R104" s="620" t="s">
        <v>744</v>
      </c>
      <c r="S104" s="17"/>
    </row>
    <row r="105" spans="2:20" ht="20.100000000000001" customHeight="1" x14ac:dyDescent="0.25">
      <c r="B105" s="17"/>
      <c r="C105" s="566"/>
      <c r="D105" s="868" t="s">
        <v>661</v>
      </c>
      <c r="E105" s="868"/>
      <c r="F105" s="868"/>
      <c r="G105" s="868"/>
      <c r="H105" s="868"/>
      <c r="I105" s="868"/>
      <c r="J105" s="868"/>
      <c r="K105" s="868"/>
      <c r="L105" s="868"/>
      <c r="M105" s="868"/>
      <c r="N105" s="868"/>
      <c r="O105" s="868"/>
      <c r="P105" s="868"/>
      <c r="Q105" s="622"/>
      <c r="R105" s="622"/>
      <c r="S105" s="622"/>
      <c r="T105" s="624"/>
    </row>
    <row r="106" spans="2:20" ht="20.100000000000001" customHeight="1" x14ac:dyDescent="0.25">
      <c r="B106" s="17"/>
      <c r="C106" s="566"/>
      <c r="D106" s="868"/>
      <c r="E106" s="868"/>
      <c r="F106" s="868"/>
      <c r="G106" s="868"/>
      <c r="H106" s="868"/>
      <c r="I106" s="868"/>
      <c r="J106" s="868"/>
      <c r="K106" s="868"/>
      <c r="L106" s="868"/>
      <c r="M106" s="868"/>
      <c r="N106" s="868"/>
      <c r="O106" s="868"/>
      <c r="P106" s="868"/>
      <c r="Q106" s="622"/>
      <c r="R106" s="623"/>
      <c r="S106" s="622"/>
      <c r="T106" s="624"/>
    </row>
    <row r="107" spans="2:20" ht="20.100000000000001" customHeight="1" x14ac:dyDescent="0.25">
      <c r="E107" s="615"/>
      <c r="F107" s="615"/>
      <c r="G107" s="615"/>
      <c r="H107" s="615"/>
      <c r="I107" s="615"/>
      <c r="J107" s="615"/>
      <c r="K107" s="615"/>
      <c r="L107" s="615"/>
      <c r="M107" s="615"/>
      <c r="N107" s="615"/>
      <c r="O107" s="615"/>
      <c r="P107" s="615"/>
    </row>
    <row r="108" spans="2:20" ht="20.100000000000001" customHeight="1" x14ac:dyDescent="0.25">
      <c r="B108" s="11"/>
      <c r="C108" s="618" t="s">
        <v>263</v>
      </c>
      <c r="D108" s="619"/>
      <c r="E108" s="619"/>
      <c r="F108" s="619"/>
      <c r="G108" s="619"/>
      <c r="H108" s="619"/>
      <c r="I108" s="619"/>
      <c r="J108" s="619"/>
      <c r="K108" s="619"/>
      <c r="L108" s="619"/>
      <c r="M108" s="619"/>
      <c r="N108" s="619"/>
      <c r="O108" s="619"/>
      <c r="P108" s="619"/>
      <c r="Q108" s="17"/>
      <c r="R108" s="620" t="s">
        <v>743</v>
      </c>
      <c r="S108" s="17"/>
    </row>
    <row r="109" spans="2:20" ht="20.100000000000001" customHeight="1" x14ac:dyDescent="0.25">
      <c r="B109" s="17"/>
      <c r="C109" s="566"/>
      <c r="D109" s="868" t="s">
        <v>662</v>
      </c>
      <c r="E109" s="868"/>
      <c r="F109" s="868"/>
      <c r="G109" s="868"/>
      <c r="H109" s="868"/>
      <c r="I109" s="868"/>
      <c r="J109" s="868"/>
      <c r="K109" s="868"/>
      <c r="L109" s="868"/>
      <c r="M109" s="868"/>
      <c r="N109" s="868"/>
      <c r="O109" s="868"/>
      <c r="P109" s="868"/>
      <c r="Q109" s="622"/>
      <c r="R109" s="623"/>
      <c r="S109" s="622"/>
      <c r="T109" s="624"/>
    </row>
    <row r="110" spans="2:20" ht="20.100000000000001" customHeight="1" x14ac:dyDescent="0.25">
      <c r="B110" s="17"/>
      <c r="C110" s="566"/>
      <c r="D110" s="868"/>
      <c r="E110" s="868"/>
      <c r="F110" s="868"/>
      <c r="G110" s="868"/>
      <c r="H110" s="868"/>
      <c r="I110" s="868"/>
      <c r="J110" s="868"/>
      <c r="K110" s="868"/>
      <c r="L110" s="868"/>
      <c r="M110" s="868"/>
      <c r="N110" s="868"/>
      <c r="O110" s="868"/>
      <c r="P110" s="868"/>
      <c r="Q110" s="622"/>
      <c r="R110" s="623"/>
      <c r="S110" s="622"/>
      <c r="T110" s="624"/>
    </row>
    <row r="111" spans="2:20" ht="20.100000000000001" customHeight="1" x14ac:dyDescent="0.25">
      <c r="D111" s="626"/>
      <c r="E111" s="626"/>
      <c r="F111" s="626"/>
      <c r="G111" s="626"/>
      <c r="H111" s="626"/>
      <c r="I111" s="626"/>
      <c r="J111" s="626"/>
      <c r="K111" s="626"/>
      <c r="L111" s="626"/>
      <c r="M111" s="626"/>
      <c r="N111" s="626"/>
      <c r="O111" s="626"/>
      <c r="P111" s="626"/>
      <c r="Q111" s="624"/>
      <c r="S111" s="624"/>
      <c r="T111" s="624"/>
    </row>
    <row r="112" spans="2:20" ht="20.100000000000001" customHeight="1" x14ac:dyDescent="0.25">
      <c r="B112" s="11"/>
      <c r="C112" s="618" t="s">
        <v>468</v>
      </c>
      <c r="D112" s="619"/>
      <c r="E112" s="619"/>
      <c r="F112" s="619"/>
      <c r="G112" s="619"/>
      <c r="H112" s="619"/>
      <c r="I112" s="619"/>
      <c r="J112" s="619"/>
      <c r="K112" s="619"/>
      <c r="L112" s="619"/>
      <c r="M112" s="619"/>
      <c r="N112" s="619"/>
      <c r="O112" s="619"/>
      <c r="P112" s="619"/>
      <c r="Q112" s="17"/>
      <c r="R112" s="620" t="s">
        <v>574</v>
      </c>
      <c r="S112" s="17"/>
    </row>
    <row r="113" spans="1:21" ht="20.100000000000001" customHeight="1" x14ac:dyDescent="0.25">
      <c r="B113" s="17"/>
      <c r="C113" s="566"/>
      <c r="D113" s="621" t="s">
        <v>467</v>
      </c>
      <c r="E113" s="640"/>
      <c r="F113" s="640"/>
      <c r="G113" s="640"/>
      <c r="H113" s="640"/>
      <c r="I113" s="640"/>
      <c r="J113" s="640"/>
      <c r="K113" s="640"/>
      <c r="L113" s="640"/>
      <c r="M113" s="640"/>
      <c r="N113" s="640"/>
      <c r="O113" s="640"/>
      <c r="P113" s="640"/>
      <c r="Q113" s="622"/>
      <c r="R113" s="623"/>
      <c r="S113" s="622"/>
      <c r="T113" s="624"/>
    </row>
    <row r="114" spans="1:21" ht="20.100000000000001" customHeight="1" x14ac:dyDescent="0.25">
      <c r="E114" s="615"/>
      <c r="F114" s="615"/>
      <c r="G114" s="615"/>
      <c r="H114" s="615"/>
      <c r="I114" s="615"/>
      <c r="J114" s="615"/>
      <c r="K114" s="615"/>
      <c r="L114" s="615"/>
      <c r="M114" s="615"/>
      <c r="N114" s="615"/>
      <c r="O114" s="615"/>
      <c r="P114" s="615"/>
    </row>
    <row r="115" spans="1:21" ht="20.100000000000001" customHeight="1" x14ac:dyDescent="0.25">
      <c r="B115" s="11"/>
      <c r="C115" s="618" t="s">
        <v>469</v>
      </c>
      <c r="D115" s="619"/>
      <c r="E115" s="619"/>
      <c r="F115" s="619"/>
      <c r="G115" s="619"/>
      <c r="H115" s="619"/>
      <c r="I115" s="619"/>
      <c r="J115" s="619"/>
      <c r="K115" s="619"/>
      <c r="L115" s="619"/>
      <c r="M115" s="619"/>
      <c r="N115" s="619"/>
      <c r="O115" s="619"/>
      <c r="P115" s="619"/>
      <c r="Q115" s="17"/>
      <c r="R115" s="620" t="s">
        <v>582</v>
      </c>
      <c r="S115" s="17"/>
    </row>
    <row r="116" spans="1:21" ht="20.100000000000001" customHeight="1" x14ac:dyDescent="0.25">
      <c r="B116" s="17"/>
      <c r="C116" s="566"/>
      <c r="D116" s="868" t="s">
        <v>470</v>
      </c>
      <c r="E116" s="868"/>
      <c r="F116" s="868"/>
      <c r="G116" s="868"/>
      <c r="H116" s="868"/>
      <c r="I116" s="868"/>
      <c r="J116" s="868"/>
      <c r="K116" s="868"/>
      <c r="L116" s="868"/>
      <c r="M116" s="868"/>
      <c r="N116" s="868"/>
      <c r="O116" s="868"/>
      <c r="P116" s="868"/>
      <c r="Q116" s="622"/>
      <c r="R116" s="623"/>
      <c r="S116" s="622"/>
      <c r="T116" s="624"/>
    </row>
    <row r="117" spans="1:21" ht="20.100000000000001" customHeight="1" x14ac:dyDescent="0.25">
      <c r="B117" s="17"/>
      <c r="C117" s="566"/>
      <c r="D117" s="868"/>
      <c r="E117" s="868"/>
      <c r="F117" s="868"/>
      <c r="G117" s="868"/>
      <c r="H117" s="868"/>
      <c r="I117" s="868"/>
      <c r="J117" s="868"/>
      <c r="K117" s="868"/>
      <c r="L117" s="868"/>
      <c r="M117" s="868"/>
      <c r="N117" s="868"/>
      <c r="O117" s="868"/>
      <c r="P117" s="868"/>
      <c r="Q117" s="622"/>
      <c r="R117" s="623"/>
      <c r="S117" s="622"/>
      <c r="T117" s="624"/>
    </row>
    <row r="118" spans="1:21" ht="20.100000000000001" customHeight="1" x14ac:dyDescent="0.25"/>
    <row r="119" spans="1:21" ht="20.100000000000001" customHeight="1" x14ac:dyDescent="0.25">
      <c r="B119" s="11"/>
      <c r="C119" s="618" t="s">
        <v>672</v>
      </c>
      <c r="D119" s="619"/>
      <c r="E119" s="17"/>
      <c r="F119" s="17"/>
      <c r="G119" s="17"/>
      <c r="H119" s="17"/>
      <c r="I119" s="17"/>
      <c r="J119" s="17"/>
      <c r="K119" s="17"/>
      <c r="L119" s="17"/>
      <c r="M119" s="17"/>
      <c r="N119" s="17"/>
      <c r="O119" s="17"/>
      <c r="P119" s="17"/>
      <c r="Q119" s="17"/>
      <c r="R119" s="620" t="s">
        <v>654</v>
      </c>
      <c r="S119" s="17"/>
    </row>
    <row r="120" spans="1:21" ht="20.100000000000001" customHeight="1" x14ac:dyDescent="0.25">
      <c r="B120" s="11"/>
      <c r="C120" s="566"/>
      <c r="D120" s="871" t="s">
        <v>726</v>
      </c>
      <c r="E120" s="871"/>
      <c r="F120" s="871"/>
      <c r="G120" s="871"/>
      <c r="H120" s="871"/>
      <c r="I120" s="871"/>
      <c r="J120" s="871"/>
      <c r="K120" s="871"/>
      <c r="L120" s="871"/>
      <c r="M120" s="871"/>
      <c r="N120" s="871"/>
      <c r="O120" s="871"/>
      <c r="P120" s="871"/>
      <c r="Q120" s="622"/>
      <c r="R120" s="620" t="s">
        <v>655</v>
      </c>
      <c r="S120" s="622"/>
      <c r="T120" s="624"/>
    </row>
    <row r="121" spans="1:21" ht="20.100000000000001" customHeight="1" x14ac:dyDescent="0.25">
      <c r="B121" s="17"/>
      <c r="C121" s="566"/>
      <c r="D121" s="871"/>
      <c r="E121" s="871"/>
      <c r="F121" s="871"/>
      <c r="G121" s="871"/>
      <c r="H121" s="871"/>
      <c r="I121" s="871"/>
      <c r="J121" s="871"/>
      <c r="K121" s="871"/>
      <c r="L121" s="871"/>
      <c r="M121" s="871"/>
      <c r="N121" s="871"/>
      <c r="O121" s="871"/>
      <c r="P121" s="871"/>
      <c r="Q121" s="622"/>
      <c r="R121" s="623"/>
      <c r="S121" s="622"/>
      <c r="T121" s="624"/>
    </row>
    <row r="122" spans="1:21" ht="14.1" customHeight="1" x14ac:dyDescent="0.25">
      <c r="B122" s="17"/>
      <c r="C122" s="566"/>
      <c r="D122" s="871"/>
      <c r="E122" s="871"/>
      <c r="F122" s="871"/>
      <c r="G122" s="871"/>
      <c r="H122" s="871"/>
      <c r="I122" s="871"/>
      <c r="J122" s="871"/>
      <c r="K122" s="871"/>
      <c r="L122" s="871"/>
      <c r="M122" s="871"/>
      <c r="N122" s="871"/>
      <c r="O122" s="871"/>
      <c r="P122" s="871"/>
      <c r="Q122" s="622"/>
      <c r="R122" s="623"/>
      <c r="S122" s="622"/>
      <c r="T122" s="624"/>
    </row>
    <row r="123" spans="1:21" ht="20.100000000000001" customHeight="1" x14ac:dyDescent="0.25">
      <c r="D123" s="636"/>
      <c r="E123" s="636"/>
      <c r="F123" s="636"/>
      <c r="G123" s="636"/>
      <c r="H123" s="636"/>
      <c r="I123" s="636"/>
      <c r="J123" s="636"/>
      <c r="K123" s="636"/>
      <c r="L123" s="636"/>
      <c r="M123" s="636"/>
      <c r="N123" s="636"/>
      <c r="O123" s="636"/>
      <c r="P123" s="636"/>
      <c r="Q123" s="636"/>
      <c r="S123" s="636"/>
      <c r="T123" s="636"/>
    </row>
    <row r="124" spans="1:21" ht="19.5" customHeight="1" x14ac:dyDescent="0.25">
      <c r="B124" s="870" t="s">
        <v>815</v>
      </c>
      <c r="C124" s="870"/>
      <c r="D124" s="870"/>
      <c r="E124" s="870"/>
      <c r="F124" s="624"/>
      <c r="G124" s="330"/>
      <c r="H124" s="330"/>
      <c r="I124" s="330"/>
      <c r="J124" s="330"/>
      <c r="K124" s="330"/>
      <c r="L124" s="330"/>
      <c r="M124" s="330"/>
      <c r="Q124" s="624"/>
      <c r="R124" s="717" t="s">
        <v>533</v>
      </c>
      <c r="S124" s="717"/>
    </row>
    <row r="125" spans="1:21" ht="23.4" x14ac:dyDescent="0.25">
      <c r="B125" s="870"/>
      <c r="C125" s="870"/>
      <c r="D125" s="870"/>
      <c r="E125" s="870"/>
      <c r="F125" s="624"/>
      <c r="G125" s="330"/>
      <c r="H125" s="330"/>
      <c r="J125" s="724" t="s">
        <v>803</v>
      </c>
      <c r="K125" s="724"/>
      <c r="L125" s="724"/>
      <c r="M125" s="724"/>
      <c r="Q125" s="624"/>
      <c r="R125" s="717"/>
      <c r="S125" s="717"/>
    </row>
    <row r="126" spans="1:21" x14ac:dyDescent="0.25">
      <c r="D126" s="477"/>
      <c r="E126" s="477"/>
      <c r="F126" s="477"/>
      <c r="G126" s="477"/>
    </row>
    <row r="127" spans="1:21" ht="18.75" hidden="1" customHeight="1" x14ac:dyDescent="0.25"/>
    <row r="128" spans="1:21" s="212" customFormat="1" hidden="1" x14ac:dyDescent="0.25">
      <c r="A128" s="1"/>
      <c r="B128" s="1"/>
      <c r="C128" s="477"/>
      <c r="D128" s="615"/>
      <c r="E128" s="1"/>
      <c r="F128" s="1"/>
      <c r="G128" s="1"/>
      <c r="H128" s="1"/>
      <c r="I128" s="1"/>
      <c r="J128" s="1"/>
      <c r="K128" s="1"/>
      <c r="L128" s="1"/>
      <c r="M128" s="1"/>
      <c r="N128" s="1"/>
      <c r="O128" s="1"/>
      <c r="P128" s="1"/>
      <c r="Q128" s="1"/>
      <c r="R128" s="6"/>
      <c r="S128" s="1"/>
      <c r="T128" s="1"/>
      <c r="U128" s="1"/>
    </row>
    <row r="129" spans="1:21" s="212" customFormat="1" hidden="1" x14ac:dyDescent="0.25">
      <c r="A129" s="1"/>
      <c r="B129" s="1"/>
      <c r="C129" s="477"/>
      <c r="D129" s="615"/>
      <c r="E129" s="1"/>
      <c r="F129" s="1"/>
      <c r="G129" s="1"/>
      <c r="H129" s="1"/>
      <c r="I129" s="1"/>
      <c r="J129" s="1"/>
      <c r="K129" s="1"/>
      <c r="L129" s="1"/>
      <c r="M129" s="1"/>
      <c r="N129" s="1"/>
      <c r="O129" s="1"/>
      <c r="P129" s="1"/>
      <c r="Q129" s="1"/>
      <c r="R129" s="6"/>
      <c r="S129" s="1"/>
      <c r="T129" s="1"/>
      <c r="U129" s="1"/>
    </row>
    <row r="130" spans="1:21" s="212" customFormat="1" hidden="1" x14ac:dyDescent="0.25">
      <c r="A130" s="1"/>
      <c r="B130" s="1"/>
      <c r="C130" s="477"/>
      <c r="D130" s="615"/>
      <c r="E130" s="1"/>
      <c r="F130" s="1"/>
      <c r="G130" s="1"/>
      <c r="H130" s="1"/>
      <c r="I130" s="1"/>
      <c r="J130" s="1"/>
      <c r="K130" s="1"/>
      <c r="L130" s="1"/>
      <c r="M130" s="1"/>
      <c r="N130" s="1"/>
      <c r="O130" s="1"/>
      <c r="P130" s="1"/>
      <c r="Q130" s="1"/>
      <c r="R130" s="6"/>
      <c r="S130" s="1"/>
      <c r="T130" s="1"/>
      <c r="U130" s="1"/>
    </row>
    <row r="131" spans="1:21" s="212" customFormat="1" hidden="1" x14ac:dyDescent="0.25">
      <c r="A131" s="1"/>
      <c r="B131" s="1"/>
      <c r="C131" s="477"/>
      <c r="D131" s="615"/>
      <c r="E131" s="1"/>
      <c r="F131" s="1"/>
      <c r="G131" s="1"/>
      <c r="H131" s="1"/>
      <c r="I131" s="1"/>
      <c r="J131" s="1"/>
      <c r="K131" s="1"/>
      <c r="L131" s="1"/>
      <c r="M131" s="1"/>
      <c r="N131" s="1"/>
      <c r="O131" s="1"/>
      <c r="P131" s="1"/>
      <c r="Q131" s="1"/>
      <c r="R131" s="6"/>
      <c r="S131" s="1"/>
      <c r="T131" s="1"/>
      <c r="U131" s="1"/>
    </row>
    <row r="132" spans="1:21" s="212" customFormat="1" hidden="1" x14ac:dyDescent="0.25">
      <c r="A132" s="1"/>
      <c r="B132" s="1"/>
      <c r="C132" s="477"/>
      <c r="D132" s="615"/>
      <c r="E132" s="1"/>
      <c r="F132" s="1"/>
      <c r="G132" s="1"/>
      <c r="H132" s="1"/>
      <c r="I132" s="1"/>
      <c r="J132" s="1"/>
      <c r="K132" s="1"/>
      <c r="L132" s="1"/>
      <c r="M132" s="1"/>
      <c r="N132" s="1"/>
      <c r="O132" s="1"/>
      <c r="P132" s="1"/>
      <c r="Q132" s="1"/>
      <c r="R132" s="6"/>
      <c r="S132" s="1"/>
      <c r="T132" s="1"/>
      <c r="U132" s="1"/>
    </row>
    <row r="133" spans="1:21" s="212" customFormat="1" hidden="1" x14ac:dyDescent="0.25">
      <c r="A133" s="1"/>
      <c r="B133" s="1"/>
      <c r="C133" s="477"/>
      <c r="D133" s="615"/>
      <c r="E133" s="1"/>
      <c r="F133" s="1"/>
      <c r="G133" s="1"/>
      <c r="H133" s="1"/>
      <c r="I133" s="1"/>
      <c r="J133" s="1"/>
      <c r="K133" s="1"/>
      <c r="L133" s="1"/>
      <c r="M133" s="1"/>
      <c r="N133" s="1"/>
      <c r="O133" s="1"/>
      <c r="P133" s="1"/>
      <c r="Q133" s="1"/>
      <c r="R133" s="6"/>
      <c r="S133" s="1"/>
      <c r="T133" s="1"/>
      <c r="U133" s="1"/>
    </row>
    <row r="134" spans="1:21" x14ac:dyDescent="0.25"/>
  </sheetData>
  <sheetProtection algorithmName="SHA-512" hashValue="8uaJPqiit4ew4Y3wdww4JfDPmzaOldsQEjM0U6oRythYIeXLHhOinPAoTzAhLUiV1HOoK/wpvKSd5MauaXr2Aw==" saltValue="ggybvCgk7arunqpM+8Pxvg==" spinCount="100000" sheet="1" objects="1" scenarios="1"/>
  <mergeCells count="27">
    <mergeCell ref="B124:E125"/>
    <mergeCell ref="R124:S125"/>
    <mergeCell ref="J125:M125"/>
    <mergeCell ref="D64:P66"/>
    <mergeCell ref="D30:P31"/>
    <mergeCell ref="D120:P122"/>
    <mergeCell ref="Q34:S36"/>
    <mergeCell ref="D69:P70"/>
    <mergeCell ref="D116:P117"/>
    <mergeCell ref="D87:P88"/>
    <mergeCell ref="D109:P110"/>
    <mergeCell ref="D101:P102"/>
    <mergeCell ref="D105:P106"/>
    <mergeCell ref="D91:P93"/>
    <mergeCell ref="D96:P98"/>
    <mergeCell ref="D73:P75"/>
    <mergeCell ref="D81:P83"/>
    <mergeCell ref="D9:P12"/>
    <mergeCell ref="D59:P61"/>
    <mergeCell ref="D48:P50"/>
    <mergeCell ref="D44:P45"/>
    <mergeCell ref="D34:P36"/>
    <mergeCell ref="D15:P16"/>
    <mergeCell ref="D19:P21"/>
    <mergeCell ref="D39:P40"/>
    <mergeCell ref="D53:P55"/>
    <mergeCell ref="D25:P26"/>
  </mergeCells>
  <hyperlinks>
    <hyperlink ref="R14" location="SectionIIntro" display="&lt; Retour à Section I" xr:uid="{093F8712-7A07-1149-9AD2-B55CE916F10B}"/>
    <hyperlink ref="R24" location="'Section I'!A1" display="&lt; Back to Section 1" xr:uid="{B7C2AC5A-B5C0-614D-8B9A-5D29AE9AE5FA}"/>
    <hyperlink ref="R43" location="Q1A1" display="&lt; Back to Section I" xr:uid="{FC630BF2-03E8-CA46-8796-3B162CA25DF2}"/>
    <hyperlink ref="R72" location="Q1A1" display="&lt; Back to Section I" xr:uid="{EFA0E84E-F72C-4D48-9F24-46CBDD8493FC}"/>
    <hyperlink ref="R95" location="Q1A3" display="&lt; Back to Section I" xr:uid="{D0203598-5D34-234D-BD9B-71D3F2942F48}"/>
    <hyperlink ref="R108" location="Q1B2" display="&lt; Back to Section I" xr:uid="{C5FACACA-E267-3345-96DD-403871744920}"/>
    <hyperlink ref="R52" location="Q1B2" display="&lt; Back to Section I" xr:uid="{A0B8971A-FACF-804B-8F57-48325525DC58}"/>
    <hyperlink ref="R29" location="Q1C1" display="&lt; Back to Section I" xr:uid="{2E755952-2476-2946-A37E-1D3D3FBB2C33}"/>
    <hyperlink ref="R58" location="Q1C1" display="&lt; Back to Section I" xr:uid="{BD2E6150-7585-504E-BF8C-C6F8E1FD4632}"/>
    <hyperlink ref="R87" location="Q1C2" display="&lt; Back to Section I" xr:uid="{987364BF-4F91-DB44-8B79-DC81A42FC9F7}"/>
    <hyperlink ref="R68" location="Q1D1" display="&lt; Back to Section I" xr:uid="{86C4C82A-903B-0440-AA38-0C56A9AB2C8B}"/>
    <hyperlink ref="R63" location="Q1D1" display="&lt; Back to Section I" xr:uid="{5D64B333-0350-5549-9566-69F8A33033AE}"/>
    <hyperlink ref="R8" location="Q2A5" display="&lt; Back to Section II" xr:uid="{F3A48A2E-77CF-1746-9359-A085BE9DE321}"/>
    <hyperlink ref="R104" location="Q2A1" display="&lt; Back to Section II" xr:uid="{100BDF14-63DD-254F-A335-9BDDF0DCAD51}"/>
    <hyperlink ref="R73" location="Q3A2" display="&lt; Back to Section III" xr:uid="{DFD83491-4D1C-8B43-AF23-0F7BE41788FD}"/>
    <hyperlink ref="R90" location="Q3A3" display="&lt; Back to Section III" xr:uid="{86AE4A9D-5167-794E-943A-C03461E0A88C}"/>
    <hyperlink ref="R80" location="Q3A3" display="&lt; Back to Section III" xr:uid="{780277ED-48E1-614D-95A8-8C297B354E25}"/>
    <hyperlink ref="R9" location="Q3A4" display="&lt; Back to Section III" xr:uid="{6D0D1DB5-0B8A-D849-B6EE-B116135F518B}"/>
    <hyperlink ref="R5" location="Q1B1" display="&lt; Back to Section I" xr:uid="{4D842B05-CD95-904B-A490-41F17EEF1DE4}"/>
    <hyperlink ref="R33" location="SectionIIntro" display="&lt; Retour à Section I" xr:uid="{46F3DF25-9D3F-F044-92C7-75B0F242CE17}"/>
    <hyperlink ref="R115" location="Q1A3" display="&lt; Back to Section I" xr:uid="{C93F7F84-0581-974B-934A-EFE91A36B9E3}"/>
    <hyperlink ref="R112" location="Q1B1" display="&lt; Back to Section I" xr:uid="{586ED88D-70D6-DA45-A833-729524156944}"/>
    <hyperlink ref="R88" location="Q1D2" display="&lt; Back to Section I D2" xr:uid="{2C43AC54-DBEC-1844-94C3-E7D8FA6E01AD}"/>
    <hyperlink ref="R119" location="Q1C2" display="&lt; Back to Section I" xr:uid="{9B31CEA5-0596-754D-860E-05898448AC0C}"/>
    <hyperlink ref="R120" location="Q1D2" display="&lt; Back to Section I D2" xr:uid="{12C9C6CD-E62B-EB4C-8DE6-12EAA44695BA}"/>
    <hyperlink ref="R96" location="Q2A3" display="&lt; Back to Section II" xr:uid="{51116C37-A217-FB4B-876D-7BA9D4E629C7}"/>
    <hyperlink ref="R18" location="Q2B1" display="&lt; Back to Section II" xr:uid="{1F6F8E97-80D0-354F-A478-A87E462CF694}"/>
    <hyperlink ref="R97" location="Q3A8" display="&lt;Back to Section III" xr:uid="{BE109423-596C-7A44-B858-9713EAC197DC}"/>
    <hyperlink ref="R47" location="Q3B1" display="&lt; Back to Section III" xr:uid="{33661F78-DB96-E743-818C-2188F743C8B4}"/>
    <hyperlink ref="R53" location="Q3B1" display="&lt; Back to Section III" xr:uid="{CE1186EC-6633-0C42-B1D4-BFB92A4EF769}"/>
    <hyperlink ref="R77" location="Q3B3" display="&lt; Back to Section III" xr:uid="{75BB55E9-9001-584D-97CE-C3BF6D7B6845}"/>
    <hyperlink ref="R100" location="SectionIIIntro" display="&lt; Retour à Section II" xr:uid="{F5299F34-BD48-EA41-ADFB-2454218FCE9D}"/>
    <hyperlink ref="R38" location="Q2C1" display="&lt; Back to Section II" xr:uid="{5F983B0B-6A3E-104C-B57D-CD857666A972}"/>
    <hyperlink ref="R101" location="SectionIIIIntro" display="&lt; Retour à Section III" xr:uid="{78204A6A-C8F9-470F-92EB-36325F5D2735}"/>
    <hyperlink ref="R19" location="Q2C2" display="&lt; Retour à Section II" xr:uid="{4150FA5D-FAE1-4129-B192-2036B9EB458C}"/>
    <hyperlink ref="R86" location="Q1A3" display="&lt; Retour à Section I, A3" xr:uid="{AFF6B59B-46F1-41FB-A054-5A29E60B891A}"/>
    <hyperlink ref="R20" location="Q2D2" display="&lt; Retour à Section II, D2" xr:uid="{EB0288B8-EAE1-4B60-A7F3-4C1B7E591DF1}"/>
    <hyperlink ref="J125:M125" location="Glossaire!B4" display="Retour en haut de page" xr:uid="{F888AA13-4DB7-4361-B1BC-0274830F6EDD}"/>
    <hyperlink ref="B124:E125" location="'Information complémentaire'!B4" display="Retour à l'Information complémentaire" xr:uid="{1CC71C12-EF6D-45F9-A042-187B397E47B9}"/>
    <hyperlink ref="R124:S125" location="Références!B4" display="To References" xr:uid="{F2A752ED-5A3A-44ED-BA4C-D0A501C1BFE3}"/>
  </hyperlinks>
  <pageMargins left="0.39370078740157483" right="0.39370078740157483" top="0.39370078740157483" bottom="0.39370078740157483" header="0.51181102362204722" footer="0.51181102362204722"/>
  <pageSetup scale="52" fitToHeight="0"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9959C-75D6-416D-9696-EE0375CBEBED}">
  <sheetPr>
    <tabColor theme="0" tint="-0.14999847407452621"/>
    <pageSetUpPr fitToPage="1"/>
  </sheetPr>
  <dimension ref="A1:V141"/>
  <sheetViews>
    <sheetView showGridLines="0" zoomScaleNormal="100" workbookViewId="0">
      <pane ySplit="3" topLeftCell="A4" activePane="bottomLeft" state="frozen"/>
      <selection pane="bottomLeft"/>
    </sheetView>
  </sheetViews>
  <sheetFormatPr defaultColWidth="0" defaultRowHeight="14.4" zeroHeight="1" x14ac:dyDescent="0.25"/>
  <cols>
    <col min="1" max="1" width="3.59765625" style="1" customWidth="1"/>
    <col min="2" max="3" width="8.8984375" style="1" customWidth="1"/>
    <col min="4" max="4" width="5.8984375" style="1" customWidth="1"/>
    <col min="5" max="19" width="8.8984375" style="1" customWidth="1"/>
    <col min="20" max="20" width="5.8984375" style="1" customWidth="1"/>
    <col min="21" max="21" width="3.59765625" style="1" customWidth="1"/>
    <col min="22" max="22" width="8.8984375" style="1" hidden="1" customWidth="1"/>
    <col min="23" max="16384" width="8.8984375" style="1" hidden="1"/>
  </cols>
  <sheetData>
    <row r="1" spans="1:22" x14ac:dyDescent="0.3">
      <c r="A1" s="19"/>
      <c r="B1" s="19"/>
      <c r="C1" s="874"/>
      <c r="D1" s="874"/>
      <c r="E1" s="874"/>
      <c r="F1" s="874"/>
      <c r="G1" s="874"/>
      <c r="H1" s="874"/>
      <c r="I1" s="874"/>
      <c r="J1" s="874"/>
      <c r="K1" s="874"/>
      <c r="L1" s="874"/>
      <c r="M1" s="874"/>
      <c r="N1" s="874"/>
      <c r="O1" s="874"/>
      <c r="P1" s="874"/>
      <c r="Q1" s="874"/>
      <c r="R1" s="874"/>
      <c r="S1" s="874"/>
      <c r="T1" s="874"/>
      <c r="U1" s="874"/>
      <c r="V1" s="19"/>
    </row>
    <row r="2" spans="1:22" ht="50.1" customHeight="1" x14ac:dyDescent="0.3">
      <c r="A2" s="19"/>
      <c r="B2" s="641"/>
      <c r="C2" s="641" t="e" vm="12">
        <v>#VALUE!</v>
      </c>
      <c r="D2" s="642"/>
      <c r="E2" s="9" t="s">
        <v>533</v>
      </c>
      <c r="F2" s="9"/>
      <c r="G2" s="642"/>
      <c r="H2" s="642"/>
      <c r="I2" s="642"/>
      <c r="J2" s="642"/>
      <c r="K2" s="642"/>
      <c r="L2" s="642"/>
      <c r="M2" s="642"/>
      <c r="N2" s="642"/>
      <c r="O2" s="642"/>
      <c r="P2" s="642"/>
      <c r="Q2" s="642"/>
      <c r="R2" s="642"/>
      <c r="S2" s="642"/>
      <c r="T2" s="642"/>
      <c r="U2" s="547"/>
      <c r="V2" s="19"/>
    </row>
    <row r="3" spans="1:22" ht="14.1" customHeight="1" x14ac:dyDescent="0.3">
      <c r="A3" s="19"/>
      <c r="B3" s="643"/>
      <c r="C3" s="643"/>
      <c r="D3" s="547"/>
      <c r="E3" s="644"/>
      <c r="F3" s="644"/>
      <c r="G3" s="547"/>
      <c r="H3" s="547"/>
      <c r="I3" s="547"/>
      <c r="J3" s="547"/>
      <c r="K3" s="547"/>
      <c r="L3" s="547"/>
      <c r="M3" s="547"/>
      <c r="N3" s="547"/>
      <c r="O3" s="547"/>
      <c r="P3" s="547"/>
      <c r="Q3" s="547"/>
      <c r="R3" s="547"/>
      <c r="S3" s="547"/>
      <c r="T3" s="547"/>
      <c r="U3" s="547"/>
      <c r="V3" s="19"/>
    </row>
    <row r="4" spans="1:22" ht="20.100000000000001" customHeight="1" x14ac:dyDescent="0.3">
      <c r="A4" s="53"/>
      <c r="B4" s="549"/>
      <c r="C4" s="645"/>
      <c r="D4" s="645"/>
      <c r="E4" s="645"/>
      <c r="F4" s="645"/>
      <c r="G4" s="645"/>
      <c r="H4" s="645"/>
      <c r="I4" s="645"/>
      <c r="J4" s="645"/>
      <c r="K4" s="645"/>
      <c r="L4" s="645"/>
      <c r="M4" s="645"/>
      <c r="N4" s="645"/>
      <c r="O4" s="645"/>
      <c r="P4" s="645"/>
      <c r="Q4" s="645"/>
      <c r="R4" s="645"/>
      <c r="S4" s="645"/>
      <c r="T4" s="645"/>
      <c r="U4" s="646"/>
      <c r="V4" s="53"/>
    </row>
    <row r="5" spans="1:22" ht="17.25" customHeight="1" x14ac:dyDescent="0.3">
      <c r="A5" s="53"/>
      <c r="B5" s="549"/>
      <c r="C5" s="663" t="s">
        <v>523</v>
      </c>
      <c r="D5" s="663"/>
      <c r="E5" s="663"/>
      <c r="F5" s="663"/>
      <c r="G5" s="663"/>
      <c r="H5" s="663"/>
      <c r="I5" s="663"/>
      <c r="J5" s="663"/>
      <c r="K5" s="663"/>
      <c r="L5" s="663"/>
      <c r="M5" s="663"/>
      <c r="N5" s="663"/>
      <c r="O5" s="663"/>
      <c r="P5" s="663"/>
      <c r="Q5" s="68"/>
      <c r="R5" s="68"/>
      <c r="S5" s="647"/>
      <c r="T5" s="647"/>
      <c r="U5" s="648"/>
      <c r="V5" s="53"/>
    </row>
    <row r="6" spans="1:22" ht="17.25" customHeight="1" x14ac:dyDescent="0.3">
      <c r="A6" s="53"/>
      <c r="B6" s="549"/>
      <c r="C6" s="663"/>
      <c r="D6" s="663"/>
      <c r="E6" s="663"/>
      <c r="F6" s="663"/>
      <c r="G6" s="663"/>
      <c r="H6" s="663"/>
      <c r="I6" s="663"/>
      <c r="J6" s="663"/>
      <c r="K6" s="663"/>
      <c r="L6" s="663"/>
      <c r="M6" s="663"/>
      <c r="N6" s="663"/>
      <c r="O6" s="663"/>
      <c r="P6" s="663"/>
      <c r="Q6" s="68"/>
      <c r="R6" s="68"/>
      <c r="S6" s="647"/>
      <c r="T6" s="647"/>
      <c r="U6" s="648"/>
      <c r="V6" s="53"/>
    </row>
    <row r="7" spans="1:22" ht="17.25" customHeight="1" x14ac:dyDescent="0.3">
      <c r="A7" s="53"/>
      <c r="B7" s="549"/>
      <c r="C7" s="875" t="s">
        <v>565</v>
      </c>
      <c r="D7" s="875"/>
      <c r="E7" s="875"/>
      <c r="F7" s="875"/>
      <c r="G7" s="875"/>
      <c r="H7" s="875"/>
      <c r="I7" s="875"/>
      <c r="J7" s="875"/>
      <c r="K7" s="875"/>
      <c r="L7" s="875"/>
      <c r="M7" s="875"/>
      <c r="N7" s="875"/>
      <c r="O7" s="875"/>
      <c r="P7" s="875"/>
      <c r="Q7" s="875"/>
      <c r="R7" s="875"/>
      <c r="S7" s="560"/>
      <c r="T7" s="560"/>
      <c r="U7" s="561"/>
      <c r="V7" s="53"/>
    </row>
    <row r="8" spans="1:22" ht="17.25" customHeight="1" x14ac:dyDescent="0.3">
      <c r="A8" s="53"/>
      <c r="B8" s="549"/>
      <c r="C8" s="599"/>
      <c r="D8" s="599"/>
      <c r="E8" s="599"/>
      <c r="F8" s="599"/>
      <c r="G8" s="599"/>
      <c r="H8" s="560"/>
      <c r="I8" s="560"/>
      <c r="J8" s="560"/>
      <c r="K8" s="560"/>
      <c r="L8" s="560"/>
      <c r="M8" s="560"/>
      <c r="N8" s="560"/>
      <c r="O8" s="560"/>
      <c r="P8" s="560"/>
      <c r="Q8" s="560"/>
      <c r="R8" s="560"/>
      <c r="S8" s="560"/>
      <c r="T8" s="560"/>
      <c r="U8" s="561"/>
      <c r="V8" s="53"/>
    </row>
    <row r="9" spans="1:22" ht="17.25" customHeight="1" x14ac:dyDescent="0.3">
      <c r="A9" s="53"/>
      <c r="B9" s="549"/>
      <c r="C9" s="876" t="s">
        <v>524</v>
      </c>
      <c r="D9" s="876"/>
      <c r="E9" s="876"/>
      <c r="F9" s="876"/>
      <c r="G9" s="876"/>
      <c r="H9" s="876"/>
      <c r="I9" s="876"/>
      <c r="J9" s="876"/>
      <c r="K9" s="876"/>
      <c r="L9" s="876"/>
      <c r="M9" s="876"/>
      <c r="N9" s="876"/>
      <c r="O9" s="560"/>
      <c r="P9" s="560"/>
      <c r="Q9" s="560"/>
      <c r="R9" s="560"/>
      <c r="S9" s="560"/>
      <c r="T9" s="560"/>
      <c r="U9" s="561"/>
      <c r="V9" s="53"/>
    </row>
    <row r="10" spans="1:22" ht="17.25" customHeight="1" x14ac:dyDescent="0.3">
      <c r="A10" s="53"/>
      <c r="B10" s="549"/>
      <c r="C10" s="875" t="s">
        <v>566</v>
      </c>
      <c r="D10" s="875"/>
      <c r="E10" s="875"/>
      <c r="F10" s="875"/>
      <c r="G10" s="875"/>
      <c r="H10" s="875"/>
      <c r="I10" s="875"/>
      <c r="J10" s="875"/>
      <c r="K10" s="875"/>
      <c r="L10" s="875"/>
      <c r="M10" s="875"/>
      <c r="N10" s="875"/>
      <c r="O10" s="875"/>
      <c r="P10" s="875"/>
      <c r="Q10" s="875"/>
      <c r="R10" s="875"/>
      <c r="S10" s="560"/>
      <c r="T10" s="560"/>
      <c r="U10" s="561"/>
      <c r="V10" s="53"/>
    </row>
    <row r="11" spans="1:22" ht="17.25" customHeight="1" x14ac:dyDescent="0.3">
      <c r="A11" s="53"/>
      <c r="B11" s="549"/>
      <c r="C11" s="649"/>
      <c r="D11" s="649"/>
      <c r="E11" s="649"/>
      <c r="F11" s="649"/>
      <c r="G11" s="649"/>
      <c r="H11" s="649"/>
      <c r="I11" s="649"/>
      <c r="J11" s="649"/>
      <c r="K11" s="649"/>
      <c r="L11" s="649"/>
      <c r="M11" s="649"/>
      <c r="N11" s="649"/>
      <c r="O11" s="560"/>
      <c r="P11" s="560"/>
      <c r="Q11" s="560"/>
      <c r="R11" s="560"/>
      <c r="S11" s="560"/>
      <c r="T11" s="560"/>
      <c r="U11" s="561"/>
      <c r="V11" s="53"/>
    </row>
    <row r="12" spans="1:22" s="25" customFormat="1" ht="17.25" customHeight="1" x14ac:dyDescent="0.3">
      <c r="A12" s="53"/>
      <c r="B12" s="18"/>
      <c r="C12" s="877" t="s">
        <v>558</v>
      </c>
      <c r="D12" s="877"/>
      <c r="E12" s="877"/>
      <c r="F12" s="877"/>
      <c r="G12" s="877"/>
      <c r="H12" s="877"/>
      <c r="I12" s="877"/>
      <c r="J12" s="18"/>
      <c r="K12" s="18"/>
      <c r="L12" s="18"/>
      <c r="M12" s="18"/>
      <c r="N12" s="18"/>
      <c r="O12" s="18"/>
      <c r="P12" s="18"/>
      <c r="Q12" s="18"/>
      <c r="R12" s="18"/>
      <c r="S12" s="18"/>
      <c r="T12" s="18"/>
    </row>
    <row r="13" spans="1:22" ht="17.25" customHeight="1" x14ac:dyDescent="0.3">
      <c r="A13" s="53"/>
      <c r="B13" s="549"/>
      <c r="C13" s="875" t="s">
        <v>567</v>
      </c>
      <c r="D13" s="875"/>
      <c r="E13" s="875"/>
      <c r="F13" s="875"/>
      <c r="G13" s="875"/>
      <c r="H13" s="875"/>
      <c r="I13" s="875"/>
      <c r="J13" s="875"/>
      <c r="K13" s="875"/>
      <c r="L13" s="875"/>
      <c r="M13" s="875"/>
      <c r="N13" s="875"/>
      <c r="O13" s="560"/>
      <c r="P13" s="560"/>
      <c r="Q13" s="560"/>
      <c r="R13" s="560"/>
      <c r="S13" s="560"/>
      <c r="T13" s="560"/>
      <c r="U13" s="561"/>
      <c r="V13" s="53"/>
    </row>
    <row r="14" spans="1:22" ht="17.25" customHeight="1" x14ac:dyDescent="0.3">
      <c r="A14" s="53"/>
      <c r="B14" s="549"/>
      <c r="C14" s="17"/>
      <c r="D14" s="17"/>
      <c r="E14" s="17"/>
      <c r="F14" s="17"/>
      <c r="G14" s="17"/>
      <c r="H14" s="17"/>
      <c r="I14" s="17"/>
      <c r="J14" s="17"/>
      <c r="K14" s="17"/>
      <c r="L14" s="17"/>
      <c r="M14" s="17"/>
      <c r="N14" s="17"/>
      <c r="O14" s="17"/>
      <c r="P14" s="17"/>
      <c r="Q14" s="17"/>
      <c r="R14" s="17"/>
      <c r="S14" s="17"/>
      <c r="T14" s="17"/>
      <c r="V14" s="53"/>
    </row>
    <row r="15" spans="1:22" s="25" customFormat="1" ht="17.25" customHeight="1" x14ac:dyDescent="0.3">
      <c r="A15" s="53"/>
      <c r="B15" s="18"/>
      <c r="C15" s="876" t="s">
        <v>559</v>
      </c>
      <c r="D15" s="876"/>
      <c r="E15" s="876"/>
      <c r="F15" s="876"/>
      <c r="G15" s="876"/>
      <c r="H15" s="876"/>
      <c r="I15" s="876"/>
      <c r="J15" s="876"/>
      <c r="K15" s="876"/>
      <c r="L15" s="876"/>
      <c r="M15" s="876"/>
      <c r="N15" s="876"/>
      <c r="O15" s="876"/>
      <c r="P15" s="18"/>
      <c r="Q15" s="18"/>
      <c r="R15" s="18"/>
      <c r="S15" s="18"/>
      <c r="T15" s="18"/>
    </row>
    <row r="16" spans="1:22" ht="17.25" customHeight="1" x14ac:dyDescent="0.3">
      <c r="A16" s="53"/>
      <c r="B16" s="549"/>
      <c r="C16" s="875" t="s">
        <v>568</v>
      </c>
      <c r="D16" s="875"/>
      <c r="E16" s="875"/>
      <c r="F16" s="875"/>
      <c r="G16" s="875"/>
      <c r="H16" s="875"/>
      <c r="I16" s="875"/>
      <c r="J16" s="875"/>
      <c r="K16" s="875"/>
      <c r="L16" s="875"/>
      <c r="M16" s="875"/>
      <c r="N16" s="875"/>
      <c r="O16" s="875"/>
      <c r="P16" s="875"/>
      <c r="Q16" s="875"/>
      <c r="R16" s="875"/>
      <c r="S16" s="560"/>
      <c r="T16" s="560"/>
      <c r="U16" s="561"/>
      <c r="V16" s="53"/>
    </row>
    <row r="17" spans="1:22" ht="17.25" customHeight="1" x14ac:dyDescent="0.3">
      <c r="A17" s="53"/>
      <c r="B17" s="549"/>
      <c r="C17" s="649"/>
      <c r="D17" s="649"/>
      <c r="E17" s="649"/>
      <c r="F17" s="649"/>
      <c r="G17" s="649"/>
      <c r="H17" s="649"/>
      <c r="I17" s="649"/>
      <c r="J17" s="649"/>
      <c r="K17" s="649"/>
      <c r="L17" s="649"/>
      <c r="M17" s="649"/>
      <c r="N17" s="649"/>
      <c r="O17" s="560"/>
      <c r="P17" s="560"/>
      <c r="Q17" s="560"/>
      <c r="R17" s="560"/>
      <c r="S17" s="560"/>
      <c r="T17" s="560"/>
      <c r="U17" s="561"/>
      <c r="V17" s="53"/>
    </row>
    <row r="18" spans="1:22" s="25" customFormat="1" ht="17.25" customHeight="1" x14ac:dyDescent="0.3">
      <c r="A18" s="53"/>
      <c r="B18" s="18"/>
      <c r="C18" s="601" t="s">
        <v>614</v>
      </c>
      <c r="D18" s="601"/>
      <c r="E18" s="601"/>
      <c r="F18" s="601"/>
      <c r="G18" s="601"/>
      <c r="H18" s="601"/>
      <c r="I18" s="601"/>
      <c r="J18" s="601"/>
      <c r="K18" s="601"/>
      <c r="L18" s="601"/>
      <c r="M18" s="601"/>
      <c r="N18" s="601"/>
      <c r="O18" s="601"/>
      <c r="P18" s="18"/>
      <c r="Q18" s="18"/>
      <c r="R18" s="18"/>
      <c r="S18" s="18"/>
      <c r="T18" s="18"/>
    </row>
    <row r="19" spans="1:22" ht="17.25" customHeight="1" x14ac:dyDescent="0.3">
      <c r="A19" s="53"/>
      <c r="B19" s="549"/>
      <c r="C19" s="875" t="s">
        <v>569</v>
      </c>
      <c r="D19" s="875"/>
      <c r="E19" s="875"/>
      <c r="F19" s="875"/>
      <c r="G19" s="875"/>
      <c r="H19" s="875"/>
      <c r="I19" s="875"/>
      <c r="J19" s="875"/>
      <c r="K19" s="875"/>
      <c r="L19" s="875"/>
      <c r="M19" s="875"/>
      <c r="N19" s="875"/>
      <c r="O19" s="875"/>
      <c r="P19" s="875"/>
      <c r="Q19" s="560"/>
      <c r="R19" s="560"/>
      <c r="S19" s="560"/>
      <c r="T19" s="560"/>
      <c r="U19" s="561"/>
      <c r="V19" s="53"/>
    </row>
    <row r="20" spans="1:22" ht="17.25" customHeight="1" x14ac:dyDescent="0.3">
      <c r="A20" s="53"/>
      <c r="B20" s="549"/>
      <c r="C20" s="650"/>
      <c r="D20" s="650"/>
      <c r="E20" s="650"/>
      <c r="F20" s="650"/>
      <c r="G20" s="650"/>
      <c r="H20" s="650"/>
      <c r="I20" s="650"/>
      <c r="J20" s="650"/>
      <c r="K20" s="650"/>
      <c r="L20" s="650"/>
      <c r="M20" s="650"/>
      <c r="N20" s="650"/>
      <c r="O20" s="650"/>
      <c r="P20" s="650"/>
      <c r="Q20" s="650"/>
      <c r="R20" s="650"/>
      <c r="S20" s="650"/>
      <c r="T20" s="650"/>
      <c r="U20" s="651"/>
      <c r="V20" s="53"/>
    </row>
    <row r="21" spans="1:22" ht="17.25" customHeight="1" x14ac:dyDescent="0.3">
      <c r="A21" s="53"/>
      <c r="B21" s="549"/>
      <c r="C21" s="876" t="s">
        <v>535</v>
      </c>
      <c r="D21" s="876"/>
      <c r="E21" s="876"/>
      <c r="F21" s="876"/>
      <c r="G21" s="876"/>
      <c r="H21" s="876"/>
      <c r="I21" s="876"/>
      <c r="J21" s="876"/>
      <c r="K21" s="876"/>
      <c r="L21" s="876"/>
      <c r="M21" s="876"/>
      <c r="N21" s="876"/>
      <c r="O21" s="876"/>
      <c r="P21" s="549"/>
      <c r="Q21" s="549"/>
      <c r="R21" s="549"/>
      <c r="S21" s="549"/>
      <c r="T21" s="549"/>
      <c r="U21" s="53"/>
      <c r="V21" s="53"/>
    </row>
    <row r="22" spans="1:22" ht="17.25" customHeight="1" x14ac:dyDescent="0.3">
      <c r="A22" s="53"/>
      <c r="B22" s="549"/>
      <c r="C22" s="875" t="s">
        <v>570</v>
      </c>
      <c r="D22" s="875"/>
      <c r="E22" s="875"/>
      <c r="F22" s="875"/>
      <c r="G22" s="875"/>
      <c r="H22" s="875"/>
      <c r="I22" s="560"/>
      <c r="J22" s="560"/>
      <c r="K22" s="560"/>
      <c r="L22" s="560"/>
      <c r="M22" s="560"/>
      <c r="N22" s="560"/>
      <c r="O22" s="560"/>
      <c r="P22" s="560"/>
      <c r="Q22" s="560"/>
      <c r="R22" s="560"/>
      <c r="S22" s="560"/>
      <c r="T22" s="560"/>
      <c r="U22" s="561"/>
      <c r="V22" s="53"/>
    </row>
    <row r="23" spans="1:22" ht="17.25" customHeight="1" x14ac:dyDescent="0.3">
      <c r="A23" s="53"/>
      <c r="B23" s="549"/>
      <c r="C23" s="611"/>
      <c r="D23" s="611"/>
      <c r="E23" s="611"/>
      <c r="F23" s="611"/>
      <c r="G23" s="611"/>
      <c r="H23" s="611"/>
      <c r="I23" s="560"/>
      <c r="J23" s="560"/>
      <c r="K23" s="560"/>
      <c r="L23" s="560"/>
      <c r="M23" s="560"/>
      <c r="N23" s="560"/>
      <c r="O23" s="560"/>
      <c r="P23" s="560"/>
      <c r="Q23" s="560"/>
      <c r="R23" s="560"/>
      <c r="S23" s="560"/>
      <c r="T23" s="560"/>
      <c r="U23" s="561"/>
      <c r="V23" s="53"/>
    </row>
    <row r="24" spans="1:22" s="25" customFormat="1" ht="17.25" customHeight="1" x14ac:dyDescent="0.3">
      <c r="A24" s="53"/>
      <c r="B24" s="18"/>
      <c r="C24" s="601" t="s">
        <v>627</v>
      </c>
      <c r="D24" s="601"/>
      <c r="E24" s="601"/>
      <c r="F24" s="601"/>
      <c r="G24" s="601"/>
      <c r="H24" s="601"/>
      <c r="I24" s="601"/>
      <c r="J24" s="601"/>
      <c r="K24" s="601"/>
      <c r="L24" s="601"/>
      <c r="M24" s="601"/>
      <c r="N24" s="601"/>
      <c r="O24" s="601"/>
      <c r="P24" s="601"/>
      <c r="Q24" s="18"/>
      <c r="R24" s="18"/>
      <c r="S24" s="18"/>
      <c r="T24" s="18"/>
    </row>
    <row r="25" spans="1:22" ht="17.25" customHeight="1" x14ac:dyDescent="0.3">
      <c r="A25" s="53"/>
      <c r="B25" s="549"/>
      <c r="C25" s="875" t="s">
        <v>571</v>
      </c>
      <c r="D25" s="875"/>
      <c r="E25" s="875"/>
      <c r="F25" s="875"/>
      <c r="G25" s="875"/>
      <c r="H25" s="875"/>
      <c r="I25" s="875"/>
      <c r="J25" s="875"/>
      <c r="K25" s="875"/>
      <c r="L25" s="875"/>
      <c r="M25" s="875"/>
      <c r="N25" s="875"/>
      <c r="O25" s="875"/>
      <c r="P25" s="875"/>
      <c r="Q25" s="875"/>
      <c r="R25" s="875"/>
      <c r="S25" s="560"/>
      <c r="T25" s="560"/>
      <c r="U25" s="561"/>
      <c r="V25" s="53"/>
    </row>
    <row r="26" spans="1:22" ht="17.25" customHeight="1" x14ac:dyDescent="0.3">
      <c r="A26" s="53"/>
      <c r="B26" s="549"/>
      <c r="C26" s="17"/>
      <c r="D26" s="17"/>
      <c r="E26" s="17"/>
      <c r="F26" s="17"/>
      <c r="G26" s="17"/>
      <c r="H26" s="17"/>
      <c r="I26" s="17"/>
      <c r="J26" s="17"/>
      <c r="K26" s="17"/>
      <c r="L26" s="17"/>
      <c r="M26" s="17"/>
      <c r="N26" s="17"/>
      <c r="O26" s="17"/>
      <c r="P26" s="17"/>
      <c r="Q26" s="17"/>
      <c r="R26" s="17"/>
      <c r="S26" s="17"/>
      <c r="T26" s="17"/>
      <c r="V26" s="53"/>
    </row>
    <row r="27" spans="1:22" ht="17.25" customHeight="1" x14ac:dyDescent="0.3">
      <c r="A27" s="53"/>
      <c r="B27" s="549"/>
      <c r="C27" s="878" t="s">
        <v>526</v>
      </c>
      <c r="D27" s="878"/>
      <c r="E27" s="878"/>
      <c r="F27" s="878"/>
      <c r="G27" s="878"/>
      <c r="H27" s="878"/>
      <c r="I27" s="878"/>
      <c r="J27" s="878"/>
      <c r="K27" s="878"/>
      <c r="L27" s="878"/>
      <c r="M27" s="878"/>
      <c r="N27" s="878"/>
      <c r="O27" s="878"/>
      <c r="P27" s="560"/>
      <c r="Q27" s="560"/>
      <c r="R27" s="560"/>
      <c r="S27" s="560"/>
      <c r="T27" s="560"/>
      <c r="U27" s="561"/>
      <c r="V27" s="53"/>
    </row>
    <row r="28" spans="1:22" ht="17.25" customHeight="1" x14ac:dyDescent="0.3">
      <c r="A28" s="53"/>
      <c r="B28" s="549"/>
      <c r="C28" s="852" t="s">
        <v>369</v>
      </c>
      <c r="D28" s="852"/>
      <c r="E28" s="852"/>
      <c r="F28" s="852"/>
      <c r="G28" s="852"/>
      <c r="H28" s="852"/>
      <c r="I28" s="852"/>
      <c r="J28" s="852"/>
      <c r="K28" s="852"/>
      <c r="L28" s="852"/>
      <c r="M28" s="852"/>
      <c r="N28" s="852"/>
      <c r="O28" s="852"/>
      <c r="P28" s="560"/>
      <c r="Q28" s="560"/>
      <c r="R28" s="560"/>
      <c r="S28" s="560"/>
      <c r="T28" s="560"/>
      <c r="U28" s="561"/>
      <c r="V28" s="53"/>
    </row>
    <row r="29" spans="1:22" ht="17.25" customHeight="1" x14ac:dyDescent="0.3">
      <c r="A29" s="53"/>
      <c r="B29" s="549"/>
      <c r="C29" s="652"/>
      <c r="D29" s="652"/>
      <c r="E29" s="652"/>
      <c r="F29" s="652"/>
      <c r="G29" s="652"/>
      <c r="H29" s="652"/>
      <c r="I29" s="652"/>
      <c r="J29" s="652"/>
      <c r="K29" s="652"/>
      <c r="L29" s="652"/>
      <c r="M29" s="652"/>
      <c r="N29" s="652"/>
      <c r="O29" s="652"/>
      <c r="P29" s="560"/>
      <c r="Q29" s="560"/>
      <c r="R29" s="560"/>
      <c r="S29" s="560"/>
      <c r="T29" s="560"/>
      <c r="U29" s="561"/>
      <c r="V29" s="53"/>
    </row>
    <row r="30" spans="1:22" s="25" customFormat="1" ht="17.25" customHeight="1" x14ac:dyDescent="0.3">
      <c r="A30" s="53"/>
      <c r="B30" s="18"/>
      <c r="C30" s="601" t="s">
        <v>613</v>
      </c>
      <c r="D30" s="601"/>
      <c r="E30" s="601"/>
      <c r="F30" s="601"/>
      <c r="G30" s="601"/>
      <c r="H30" s="601"/>
      <c r="I30" s="601"/>
      <c r="J30" s="601"/>
      <c r="K30" s="601"/>
      <c r="L30" s="601"/>
      <c r="M30" s="18"/>
      <c r="N30" s="18"/>
      <c r="O30" s="18"/>
      <c r="P30" s="18"/>
      <c r="Q30" s="18"/>
      <c r="R30" s="18"/>
      <c r="S30" s="18"/>
      <c r="T30" s="18"/>
    </row>
    <row r="31" spans="1:22" ht="17.25" customHeight="1" x14ac:dyDescent="0.3">
      <c r="A31" s="53"/>
      <c r="B31" s="549"/>
      <c r="C31" s="852" t="s">
        <v>587</v>
      </c>
      <c r="D31" s="852"/>
      <c r="E31" s="852"/>
      <c r="F31" s="852"/>
      <c r="G31" s="852"/>
      <c r="H31" s="852"/>
      <c r="I31" s="852"/>
      <c r="J31" s="852"/>
      <c r="K31" s="852"/>
      <c r="L31" s="852"/>
      <c r="M31" s="852"/>
      <c r="N31" s="852"/>
      <c r="O31" s="852"/>
      <c r="P31" s="652"/>
      <c r="Q31" s="560"/>
      <c r="R31" s="560"/>
      <c r="S31" s="560"/>
      <c r="T31" s="560"/>
      <c r="U31" s="561"/>
      <c r="V31" s="53"/>
    </row>
    <row r="32" spans="1:22" ht="17.25" customHeight="1" x14ac:dyDescent="0.3">
      <c r="A32" s="53"/>
      <c r="B32" s="549"/>
      <c r="C32" s="652"/>
      <c r="D32" s="652"/>
      <c r="E32" s="652"/>
      <c r="F32" s="652"/>
      <c r="G32" s="652"/>
      <c r="H32" s="652"/>
      <c r="I32" s="652"/>
      <c r="J32" s="652"/>
      <c r="K32" s="652"/>
      <c r="L32" s="652"/>
      <c r="M32" s="652"/>
      <c r="N32" s="652"/>
      <c r="O32" s="652"/>
      <c r="P32" s="560"/>
      <c r="Q32" s="560"/>
      <c r="R32" s="560"/>
      <c r="S32" s="560"/>
      <c r="T32" s="560"/>
      <c r="U32" s="561"/>
      <c r="V32" s="53"/>
    </row>
    <row r="33" spans="1:22" s="25" customFormat="1" ht="17.25" customHeight="1" x14ac:dyDescent="0.3">
      <c r="A33" s="53"/>
      <c r="B33" s="18"/>
      <c r="C33" s="876" t="s">
        <v>668</v>
      </c>
      <c r="D33" s="876"/>
      <c r="E33" s="876"/>
      <c r="F33" s="876"/>
      <c r="G33" s="876"/>
      <c r="H33" s="876"/>
      <c r="I33" s="876"/>
      <c r="J33" s="876"/>
      <c r="K33" s="876"/>
      <c r="L33" s="876"/>
      <c r="M33" s="876"/>
      <c r="N33" s="876"/>
      <c r="O33" s="876"/>
      <c r="P33" s="876"/>
      <c r="Q33" s="876"/>
      <c r="R33" s="876"/>
      <c r="S33" s="876"/>
      <c r="T33" s="18"/>
    </row>
    <row r="34" spans="1:22" ht="17.25" customHeight="1" x14ac:dyDescent="0.3">
      <c r="A34" s="53"/>
      <c r="B34" s="549"/>
      <c r="C34" s="852" t="s">
        <v>595</v>
      </c>
      <c r="D34" s="852"/>
      <c r="E34" s="852"/>
      <c r="F34" s="852"/>
      <c r="G34" s="852"/>
      <c r="H34" s="852"/>
      <c r="I34" s="852"/>
      <c r="J34" s="852"/>
      <c r="K34" s="852"/>
      <c r="L34" s="852"/>
      <c r="M34" s="852"/>
      <c r="N34" s="852"/>
      <c r="O34" s="852"/>
      <c r="P34" s="652"/>
      <c r="Q34" s="560"/>
      <c r="R34" s="560"/>
      <c r="S34" s="560"/>
      <c r="T34" s="560"/>
      <c r="U34" s="561"/>
      <c r="V34" s="53"/>
    </row>
    <row r="35" spans="1:22" ht="17.25" customHeight="1" x14ac:dyDescent="0.3">
      <c r="A35" s="53"/>
      <c r="B35" s="549"/>
      <c r="C35" s="17"/>
      <c r="D35" s="17"/>
      <c r="E35" s="17"/>
      <c r="F35" s="17"/>
      <c r="G35" s="17"/>
      <c r="H35" s="17"/>
      <c r="I35" s="17"/>
      <c r="J35" s="17"/>
      <c r="K35" s="17"/>
      <c r="L35" s="17"/>
      <c r="M35" s="17"/>
      <c r="N35" s="17"/>
      <c r="O35" s="17"/>
      <c r="P35" s="17"/>
      <c r="Q35" s="17"/>
      <c r="R35" s="17"/>
      <c r="S35" s="17"/>
      <c r="T35" s="17"/>
      <c r="V35" s="53"/>
    </row>
    <row r="36" spans="1:22" s="25" customFormat="1" ht="17.25" customHeight="1" x14ac:dyDescent="0.3">
      <c r="A36" s="53"/>
      <c r="B36" s="18"/>
      <c r="C36" s="855" t="s">
        <v>633</v>
      </c>
      <c r="D36" s="855"/>
      <c r="E36" s="855"/>
      <c r="F36" s="855"/>
      <c r="G36" s="855"/>
      <c r="H36" s="855"/>
      <c r="I36" s="855"/>
      <c r="J36" s="855"/>
      <c r="K36" s="855"/>
      <c r="L36" s="855"/>
      <c r="M36" s="855"/>
      <c r="N36" s="855"/>
      <c r="O36" s="855"/>
      <c r="P36" s="855"/>
      <c r="Q36" s="601"/>
      <c r="R36" s="601"/>
      <c r="S36" s="601"/>
      <c r="T36" s="601"/>
    </row>
    <row r="37" spans="1:22" s="25" customFormat="1" ht="17.25" customHeight="1" x14ac:dyDescent="0.3">
      <c r="A37" s="53"/>
      <c r="B37" s="18"/>
      <c r="C37" s="855"/>
      <c r="D37" s="855"/>
      <c r="E37" s="855"/>
      <c r="F37" s="855"/>
      <c r="G37" s="855"/>
      <c r="H37" s="855"/>
      <c r="I37" s="855"/>
      <c r="J37" s="855"/>
      <c r="K37" s="855"/>
      <c r="L37" s="855"/>
      <c r="M37" s="855"/>
      <c r="N37" s="855"/>
      <c r="O37" s="855"/>
      <c r="P37" s="855"/>
      <c r="Q37" s="18"/>
      <c r="R37" s="18"/>
      <c r="S37" s="18"/>
      <c r="T37" s="18"/>
    </row>
    <row r="38" spans="1:22" ht="17.25" customHeight="1" x14ac:dyDescent="0.3">
      <c r="A38" s="53"/>
      <c r="B38" s="549"/>
      <c r="C38" s="852" t="s">
        <v>596</v>
      </c>
      <c r="D38" s="852"/>
      <c r="E38" s="852"/>
      <c r="F38" s="852"/>
      <c r="G38" s="852"/>
      <c r="H38" s="852"/>
      <c r="I38" s="852"/>
      <c r="J38" s="852"/>
      <c r="K38" s="852"/>
      <c r="L38" s="852"/>
      <c r="M38" s="852"/>
      <c r="N38" s="852"/>
      <c r="O38" s="852"/>
      <c r="P38" s="652"/>
      <c r="Q38" s="560"/>
      <c r="R38" s="560"/>
      <c r="S38" s="560"/>
      <c r="T38" s="560"/>
      <c r="U38" s="561"/>
      <c r="V38" s="53"/>
    </row>
    <row r="39" spans="1:22" ht="17.25" customHeight="1" x14ac:dyDescent="0.3">
      <c r="A39" s="53"/>
      <c r="B39" s="549"/>
      <c r="C39" s="17"/>
      <c r="D39" s="17"/>
      <c r="E39" s="17"/>
      <c r="F39" s="17"/>
      <c r="G39" s="17"/>
      <c r="H39" s="17"/>
      <c r="I39" s="17"/>
      <c r="J39" s="17"/>
      <c r="K39" s="17"/>
      <c r="L39" s="17"/>
      <c r="M39" s="17"/>
      <c r="N39" s="17"/>
      <c r="O39" s="17"/>
      <c r="P39" s="17"/>
      <c r="Q39" s="17"/>
      <c r="R39" s="17"/>
      <c r="S39" s="17"/>
      <c r="T39" s="17"/>
      <c r="V39" s="53"/>
    </row>
    <row r="40" spans="1:22" s="25" customFormat="1" ht="17.25" customHeight="1" x14ac:dyDescent="0.3">
      <c r="A40" s="53"/>
      <c r="B40" s="18"/>
      <c r="C40" s="855" t="s">
        <v>527</v>
      </c>
      <c r="D40" s="855"/>
      <c r="E40" s="855"/>
      <c r="F40" s="855"/>
      <c r="G40" s="855"/>
      <c r="H40" s="855"/>
      <c r="I40" s="855"/>
      <c r="J40" s="855"/>
      <c r="K40" s="855"/>
      <c r="L40" s="855"/>
      <c r="M40" s="855"/>
      <c r="N40" s="855"/>
      <c r="O40" s="855"/>
      <c r="P40" s="855"/>
      <c r="Q40" s="18"/>
      <c r="R40" s="18"/>
      <c r="S40" s="18"/>
      <c r="T40" s="18"/>
    </row>
    <row r="41" spans="1:22" s="25" customFormat="1" ht="17.25" customHeight="1" x14ac:dyDescent="0.3">
      <c r="A41" s="53"/>
      <c r="B41" s="18"/>
      <c r="C41" s="855"/>
      <c r="D41" s="855"/>
      <c r="E41" s="855"/>
      <c r="F41" s="855"/>
      <c r="G41" s="855"/>
      <c r="H41" s="855"/>
      <c r="I41" s="855"/>
      <c r="J41" s="855"/>
      <c r="K41" s="855"/>
      <c r="L41" s="855"/>
      <c r="M41" s="855"/>
      <c r="N41" s="855"/>
      <c r="O41" s="855"/>
      <c r="P41" s="855"/>
      <c r="Q41" s="18"/>
      <c r="R41" s="18"/>
      <c r="S41" s="18"/>
      <c r="T41" s="18"/>
    </row>
    <row r="42" spans="1:22" ht="17.25" customHeight="1" x14ac:dyDescent="0.3">
      <c r="A42" s="53"/>
      <c r="B42" s="549"/>
      <c r="C42" s="852" t="s">
        <v>597</v>
      </c>
      <c r="D42" s="852"/>
      <c r="E42" s="852"/>
      <c r="F42" s="852"/>
      <c r="G42" s="852"/>
      <c r="H42" s="852"/>
      <c r="I42" s="852"/>
      <c r="J42" s="852"/>
      <c r="K42" s="852"/>
      <c r="L42" s="852"/>
      <c r="M42" s="852"/>
      <c r="N42" s="852"/>
      <c r="O42" s="852"/>
      <c r="P42" s="852"/>
      <c r="Q42" s="852"/>
      <c r="R42" s="852"/>
      <c r="S42" s="560"/>
      <c r="T42" s="560"/>
      <c r="U42" s="561"/>
      <c r="V42" s="53"/>
    </row>
    <row r="43" spans="1:22" ht="17.25" customHeight="1" x14ac:dyDescent="0.3">
      <c r="A43" s="53"/>
      <c r="B43" s="549"/>
      <c r="C43" s="611"/>
      <c r="D43" s="611"/>
      <c r="E43" s="611"/>
      <c r="F43" s="611"/>
      <c r="G43" s="611"/>
      <c r="H43" s="611"/>
      <c r="I43" s="611"/>
      <c r="J43" s="611"/>
      <c r="K43" s="611"/>
      <c r="L43" s="611"/>
      <c r="M43" s="611"/>
      <c r="N43" s="611"/>
      <c r="O43" s="611"/>
      <c r="P43" s="611"/>
      <c r="Q43" s="71"/>
      <c r="R43" s="71"/>
      <c r="S43" s="71"/>
      <c r="T43" s="17"/>
      <c r="V43" s="53"/>
    </row>
    <row r="44" spans="1:22" s="25" customFormat="1" ht="17.25" customHeight="1" x14ac:dyDescent="0.3">
      <c r="A44" s="53"/>
      <c r="B44" s="18"/>
      <c r="C44" s="855" t="s">
        <v>528</v>
      </c>
      <c r="D44" s="855"/>
      <c r="E44" s="855"/>
      <c r="F44" s="855"/>
      <c r="G44" s="855"/>
      <c r="H44" s="855"/>
      <c r="I44" s="855"/>
      <c r="J44" s="855"/>
      <c r="K44" s="855"/>
      <c r="L44" s="855"/>
      <c r="M44" s="855"/>
      <c r="N44" s="855"/>
      <c r="O44" s="855"/>
      <c r="P44" s="855"/>
      <c r="Q44" s="18"/>
      <c r="R44" s="18"/>
      <c r="S44" s="18"/>
      <c r="T44" s="18"/>
    </row>
    <row r="45" spans="1:22" ht="17.25" customHeight="1" x14ac:dyDescent="0.3">
      <c r="A45" s="53"/>
      <c r="B45" s="549"/>
      <c r="C45" s="855"/>
      <c r="D45" s="855"/>
      <c r="E45" s="855"/>
      <c r="F45" s="855"/>
      <c r="G45" s="855"/>
      <c r="H45" s="855"/>
      <c r="I45" s="855"/>
      <c r="J45" s="855"/>
      <c r="K45" s="855"/>
      <c r="L45" s="855"/>
      <c r="M45" s="855"/>
      <c r="N45" s="855"/>
      <c r="O45" s="855"/>
      <c r="P45" s="855"/>
      <c r="Q45" s="619"/>
      <c r="R45" s="619"/>
      <c r="S45" s="619"/>
      <c r="T45" s="619"/>
      <c r="U45" s="615"/>
      <c r="V45" s="53"/>
    </row>
    <row r="46" spans="1:22" ht="17.25" customHeight="1" x14ac:dyDescent="0.3">
      <c r="A46" s="53"/>
      <c r="B46" s="549"/>
      <c r="C46" s="852" t="s">
        <v>598</v>
      </c>
      <c r="D46" s="852"/>
      <c r="E46" s="852"/>
      <c r="F46" s="852"/>
      <c r="G46" s="852"/>
      <c r="H46" s="852"/>
      <c r="I46" s="852"/>
      <c r="J46" s="852"/>
      <c r="K46" s="852"/>
      <c r="L46" s="852"/>
      <c r="M46" s="852"/>
      <c r="N46" s="852"/>
      <c r="O46" s="852"/>
      <c r="P46" s="852"/>
      <c r="Q46" s="852"/>
      <c r="R46" s="852"/>
      <c r="S46" s="560"/>
      <c r="T46" s="560"/>
      <c r="U46" s="561"/>
      <c r="V46" s="53"/>
    </row>
    <row r="47" spans="1:22" ht="18" customHeight="1" x14ac:dyDescent="0.3">
      <c r="A47" s="53"/>
      <c r="B47" s="549"/>
      <c r="C47" s="605"/>
      <c r="D47" s="605"/>
      <c r="E47" s="605"/>
      <c r="F47" s="605"/>
      <c r="G47" s="605"/>
      <c r="H47" s="605"/>
      <c r="I47" s="605"/>
      <c r="J47" s="605"/>
      <c r="K47" s="605"/>
      <c r="L47" s="605"/>
      <c r="M47" s="605"/>
      <c r="N47" s="605"/>
      <c r="O47" s="605"/>
      <c r="P47" s="605"/>
      <c r="Q47" s="17"/>
      <c r="R47" s="17"/>
      <c r="S47" s="17"/>
      <c r="T47" s="17"/>
      <c r="V47" s="53"/>
    </row>
    <row r="48" spans="1:22" s="25" customFormat="1" ht="17.25" customHeight="1" x14ac:dyDescent="0.3">
      <c r="A48" s="53"/>
      <c r="B48" s="18"/>
      <c r="C48" s="876" t="s">
        <v>667</v>
      </c>
      <c r="D48" s="876"/>
      <c r="E48" s="876"/>
      <c r="F48" s="876"/>
      <c r="G48" s="876"/>
      <c r="H48" s="876"/>
      <c r="I48" s="876"/>
      <c r="J48" s="876"/>
      <c r="K48" s="876"/>
      <c r="L48" s="876"/>
      <c r="M48" s="876"/>
      <c r="N48" s="876"/>
      <c r="O48" s="876"/>
      <c r="P48" s="876"/>
      <c r="Q48" s="18"/>
      <c r="R48" s="18"/>
      <c r="S48" s="18"/>
      <c r="T48" s="18"/>
    </row>
    <row r="49" spans="1:22" ht="17.25" customHeight="1" x14ac:dyDescent="0.3">
      <c r="A49" s="53"/>
      <c r="B49" s="549"/>
      <c r="C49" s="852" t="s">
        <v>599</v>
      </c>
      <c r="D49" s="852"/>
      <c r="E49" s="852"/>
      <c r="F49" s="852"/>
      <c r="G49" s="852"/>
      <c r="H49" s="852"/>
      <c r="I49" s="852"/>
      <c r="J49" s="852"/>
      <c r="K49" s="852"/>
      <c r="L49" s="852"/>
      <c r="M49" s="852"/>
      <c r="N49" s="852"/>
      <c r="O49" s="852"/>
      <c r="P49" s="852"/>
      <c r="Q49" s="852"/>
      <c r="R49" s="852"/>
      <c r="S49" s="560"/>
      <c r="T49" s="560"/>
      <c r="U49" s="561"/>
      <c r="V49" s="53"/>
    </row>
    <row r="50" spans="1:22" ht="17.25" customHeight="1" x14ac:dyDescent="0.3">
      <c r="A50" s="53"/>
      <c r="B50" s="549"/>
      <c r="C50" s="17"/>
      <c r="D50" s="17"/>
      <c r="E50" s="17"/>
      <c r="F50" s="17"/>
      <c r="G50" s="17"/>
      <c r="H50" s="17"/>
      <c r="I50" s="17"/>
      <c r="J50" s="17"/>
      <c r="K50" s="17"/>
      <c r="L50" s="17"/>
      <c r="M50" s="17"/>
      <c r="N50" s="17"/>
      <c r="O50" s="17"/>
      <c r="P50" s="17"/>
      <c r="Q50" s="17"/>
      <c r="R50" s="17"/>
      <c r="S50" s="17"/>
      <c r="T50" s="17"/>
      <c r="V50" s="53"/>
    </row>
    <row r="51" spans="1:22" s="25" customFormat="1" ht="17.25" customHeight="1" x14ac:dyDescent="0.3">
      <c r="A51" s="53"/>
      <c r="B51" s="18"/>
      <c r="C51" s="876" t="s">
        <v>529</v>
      </c>
      <c r="D51" s="876"/>
      <c r="E51" s="876"/>
      <c r="F51" s="876"/>
      <c r="G51" s="876"/>
      <c r="H51" s="876"/>
      <c r="I51" s="876"/>
      <c r="J51" s="876"/>
      <c r="K51" s="876"/>
      <c r="L51" s="876"/>
      <c r="M51" s="876"/>
      <c r="N51" s="876"/>
      <c r="O51" s="876"/>
      <c r="P51" s="18"/>
      <c r="Q51" s="18"/>
      <c r="R51" s="18"/>
      <c r="S51" s="18"/>
      <c r="T51" s="18"/>
    </row>
    <row r="52" spans="1:22" ht="17.25" customHeight="1" x14ac:dyDescent="0.3">
      <c r="A52" s="53"/>
      <c r="B52" s="549"/>
      <c r="C52" s="852" t="s">
        <v>600</v>
      </c>
      <c r="D52" s="852"/>
      <c r="E52" s="852"/>
      <c r="F52" s="852"/>
      <c r="G52" s="852"/>
      <c r="H52" s="852"/>
      <c r="I52" s="852"/>
      <c r="J52" s="852"/>
      <c r="K52" s="852"/>
      <c r="L52" s="852"/>
      <c r="M52" s="852"/>
      <c r="N52" s="852"/>
      <c r="O52" s="852"/>
      <c r="P52" s="852"/>
      <c r="Q52" s="852"/>
      <c r="R52" s="852"/>
      <c r="S52" s="560"/>
      <c r="T52" s="560"/>
      <c r="U52" s="561"/>
      <c r="V52" s="53"/>
    </row>
    <row r="53" spans="1:22" ht="17.25" customHeight="1" x14ac:dyDescent="0.3">
      <c r="A53" s="53"/>
      <c r="B53" s="549"/>
      <c r="C53" s="653"/>
      <c r="D53" s="653"/>
      <c r="E53" s="653"/>
      <c r="F53" s="653"/>
      <c r="G53" s="653"/>
      <c r="H53" s="653"/>
      <c r="I53" s="653"/>
      <c r="J53" s="653"/>
      <c r="K53" s="653"/>
      <c r="L53" s="653"/>
      <c r="M53" s="653"/>
      <c r="N53" s="653"/>
      <c r="O53" s="653"/>
      <c r="P53" s="653"/>
      <c r="Q53" s="71"/>
      <c r="R53" s="71"/>
      <c r="S53" s="71"/>
      <c r="T53" s="71"/>
      <c r="U53" s="72"/>
      <c r="V53" s="53"/>
    </row>
    <row r="54" spans="1:22" s="25" customFormat="1" ht="17.25" customHeight="1" x14ac:dyDescent="0.3">
      <c r="A54" s="53"/>
      <c r="B54" s="18"/>
      <c r="C54" s="855" t="s">
        <v>626</v>
      </c>
      <c r="D54" s="855"/>
      <c r="E54" s="855"/>
      <c r="F54" s="855"/>
      <c r="G54" s="855"/>
      <c r="H54" s="855"/>
      <c r="I54" s="855"/>
      <c r="J54" s="855"/>
      <c r="K54" s="855"/>
      <c r="L54" s="855"/>
      <c r="M54" s="855"/>
      <c r="N54" s="855"/>
      <c r="O54" s="855"/>
      <c r="P54" s="855"/>
      <c r="Q54" s="855"/>
      <c r="R54" s="18"/>
      <c r="S54" s="18"/>
      <c r="T54" s="18"/>
    </row>
    <row r="55" spans="1:22" ht="17.25" customHeight="1" x14ac:dyDescent="0.3">
      <c r="A55" s="53"/>
      <c r="B55" s="549"/>
      <c r="C55" s="855"/>
      <c r="D55" s="855"/>
      <c r="E55" s="855"/>
      <c r="F55" s="855"/>
      <c r="G55" s="855"/>
      <c r="H55" s="855"/>
      <c r="I55" s="855"/>
      <c r="J55" s="855"/>
      <c r="K55" s="855"/>
      <c r="L55" s="855"/>
      <c r="M55" s="855"/>
      <c r="N55" s="855"/>
      <c r="O55" s="855"/>
      <c r="P55" s="855"/>
      <c r="Q55" s="855"/>
      <c r="R55" s="549"/>
      <c r="S55" s="549"/>
      <c r="T55" s="549"/>
      <c r="U55" s="53"/>
      <c r="V55" s="53"/>
    </row>
    <row r="56" spans="1:22" ht="17.25" customHeight="1" x14ac:dyDescent="0.3">
      <c r="A56" s="53"/>
      <c r="B56" s="549"/>
      <c r="C56" s="852" t="s">
        <v>601</v>
      </c>
      <c r="D56" s="852"/>
      <c r="E56" s="852"/>
      <c r="F56" s="852"/>
      <c r="G56" s="852"/>
      <c r="H56" s="852"/>
      <c r="I56" s="852"/>
      <c r="J56" s="852"/>
      <c r="K56" s="852"/>
      <c r="L56" s="852"/>
      <c r="M56" s="852"/>
      <c r="N56" s="852"/>
      <c r="O56" s="852"/>
      <c r="P56" s="852"/>
      <c r="Q56" s="852"/>
      <c r="R56" s="852"/>
      <c r="S56" s="560"/>
      <c r="T56" s="560"/>
      <c r="U56" s="561"/>
      <c r="V56" s="53"/>
    </row>
    <row r="57" spans="1:22" ht="17.25" customHeight="1" x14ac:dyDescent="0.3">
      <c r="A57" s="53"/>
      <c r="B57" s="549"/>
      <c r="C57" s="611"/>
      <c r="D57" s="611"/>
      <c r="E57" s="611"/>
      <c r="F57" s="611"/>
      <c r="G57" s="611"/>
      <c r="H57" s="611"/>
      <c r="I57" s="611"/>
      <c r="J57" s="611"/>
      <c r="K57" s="611"/>
      <c r="L57" s="611"/>
      <c r="M57" s="611"/>
      <c r="N57" s="611"/>
      <c r="O57" s="560"/>
      <c r="P57" s="560"/>
      <c r="Q57" s="560"/>
      <c r="R57" s="560"/>
      <c r="S57" s="560"/>
      <c r="T57" s="560"/>
      <c r="U57" s="561"/>
      <c r="V57" s="53"/>
    </row>
    <row r="58" spans="1:22" ht="17.25" customHeight="1" x14ac:dyDescent="0.3">
      <c r="A58" s="53"/>
      <c r="B58" s="549"/>
      <c r="C58" s="876" t="s">
        <v>631</v>
      </c>
      <c r="D58" s="876"/>
      <c r="E58" s="876"/>
      <c r="F58" s="876"/>
      <c r="G58" s="876"/>
      <c r="H58" s="876"/>
      <c r="I58" s="876"/>
      <c r="J58" s="876"/>
      <c r="K58" s="876"/>
      <c r="L58" s="876"/>
      <c r="M58" s="876"/>
      <c r="N58" s="549"/>
      <c r="O58" s="549"/>
      <c r="P58" s="549"/>
      <c r="Q58" s="549"/>
      <c r="R58" s="549"/>
      <c r="S58" s="549"/>
      <c r="T58" s="549"/>
      <c r="U58" s="53"/>
      <c r="V58" s="53"/>
    </row>
    <row r="59" spans="1:22" ht="17.25" customHeight="1" x14ac:dyDescent="0.3">
      <c r="A59" s="53"/>
      <c r="B59" s="549"/>
      <c r="C59" s="875" t="s">
        <v>572</v>
      </c>
      <c r="D59" s="875"/>
      <c r="E59" s="875"/>
      <c r="F59" s="875"/>
      <c r="G59" s="875"/>
      <c r="H59" s="875"/>
      <c r="I59" s="875"/>
      <c r="J59" s="647"/>
      <c r="K59" s="647"/>
      <c r="L59" s="647"/>
      <c r="M59" s="647"/>
      <c r="N59" s="560"/>
      <c r="O59" s="560"/>
      <c r="P59" s="560"/>
      <c r="Q59" s="560"/>
      <c r="R59" s="560"/>
      <c r="S59" s="560"/>
      <c r="T59" s="560"/>
      <c r="U59" s="561"/>
      <c r="V59" s="53"/>
    </row>
    <row r="60" spans="1:22" ht="17.25" customHeight="1" x14ac:dyDescent="0.3">
      <c r="A60" s="53"/>
      <c r="B60" s="549"/>
      <c r="C60" s="17"/>
      <c r="D60" s="17"/>
      <c r="E60" s="17"/>
      <c r="F60" s="17"/>
      <c r="G60" s="17"/>
      <c r="H60" s="17"/>
      <c r="I60" s="17"/>
      <c r="J60" s="17"/>
      <c r="K60" s="17"/>
      <c r="L60" s="17"/>
      <c r="M60" s="17"/>
      <c r="N60" s="17"/>
      <c r="O60" s="17"/>
      <c r="P60" s="17"/>
      <c r="Q60" s="17"/>
      <c r="R60" s="17"/>
      <c r="S60" s="17"/>
      <c r="T60" s="17"/>
      <c r="V60" s="53"/>
    </row>
    <row r="61" spans="1:22" ht="17.25" customHeight="1" x14ac:dyDescent="0.3">
      <c r="A61" s="53"/>
      <c r="B61" s="549"/>
      <c r="C61" s="876" t="s">
        <v>632</v>
      </c>
      <c r="D61" s="876"/>
      <c r="E61" s="876"/>
      <c r="F61" s="876"/>
      <c r="G61" s="876"/>
      <c r="H61" s="876"/>
      <c r="I61" s="876"/>
      <c r="J61" s="876"/>
      <c r="K61" s="876"/>
      <c r="L61" s="876"/>
      <c r="M61" s="876"/>
      <c r="N61" s="876"/>
      <c r="O61" s="17"/>
      <c r="P61" s="17"/>
      <c r="Q61" s="17"/>
      <c r="R61" s="17"/>
      <c r="S61" s="17"/>
      <c r="T61" s="17"/>
      <c r="V61" s="53"/>
    </row>
    <row r="62" spans="1:22" ht="17.25" customHeight="1" x14ac:dyDescent="0.3">
      <c r="A62" s="53"/>
      <c r="B62" s="549"/>
      <c r="C62" s="654" t="s">
        <v>573</v>
      </c>
      <c r="D62" s="654"/>
      <c r="E62" s="654"/>
      <c r="F62" s="654"/>
      <c r="G62" s="654"/>
      <c r="H62" s="654"/>
      <c r="I62" s="654"/>
      <c r="J62" s="654"/>
      <c r="K62" s="654"/>
      <c r="L62" s="654"/>
      <c r="M62" s="654"/>
      <c r="N62" s="654"/>
      <c r="O62" s="654"/>
      <c r="P62" s="654"/>
      <c r="Q62" s="654"/>
      <c r="R62" s="654"/>
      <c r="S62" s="17"/>
      <c r="T62" s="17"/>
      <c r="V62" s="53"/>
    </row>
    <row r="63" spans="1:22" ht="17.25" customHeight="1" x14ac:dyDescent="0.3">
      <c r="A63" s="53"/>
      <c r="B63" s="549"/>
      <c r="C63" s="655"/>
      <c r="D63" s="655"/>
      <c r="E63" s="655"/>
      <c r="F63" s="655"/>
      <c r="G63" s="655"/>
      <c r="H63" s="655"/>
      <c r="I63" s="17"/>
      <c r="J63" s="17"/>
      <c r="K63" s="17"/>
      <c r="L63" s="17"/>
      <c r="M63" s="17"/>
      <c r="N63" s="17"/>
      <c r="O63" s="17"/>
      <c r="P63" s="17"/>
      <c r="Q63" s="17"/>
      <c r="R63" s="17"/>
      <c r="S63" s="17"/>
      <c r="T63" s="17"/>
      <c r="V63" s="53"/>
    </row>
    <row r="64" spans="1:22" ht="17.25" customHeight="1" x14ac:dyDescent="0.3">
      <c r="A64" s="53"/>
      <c r="B64" s="549"/>
      <c r="C64" s="876" t="s">
        <v>629</v>
      </c>
      <c r="D64" s="876"/>
      <c r="E64" s="876"/>
      <c r="F64" s="876"/>
      <c r="G64" s="876"/>
      <c r="H64" s="876"/>
      <c r="I64" s="876"/>
      <c r="J64" s="876"/>
      <c r="K64" s="876"/>
      <c r="L64" s="876"/>
      <c r="M64" s="876"/>
      <c r="N64" s="876"/>
      <c r="O64" s="876"/>
      <c r="P64" s="876"/>
      <c r="Q64" s="876"/>
      <c r="R64" s="549"/>
      <c r="S64" s="549"/>
      <c r="T64" s="549"/>
      <c r="U64" s="53"/>
      <c r="V64" s="53"/>
    </row>
    <row r="65" spans="1:22" ht="17.25" customHeight="1" x14ac:dyDescent="0.3">
      <c r="A65" s="53"/>
      <c r="B65" s="549"/>
      <c r="C65" s="654" t="s">
        <v>590</v>
      </c>
      <c r="D65" s="654"/>
      <c r="E65" s="654"/>
      <c r="F65" s="654"/>
      <c r="G65" s="654"/>
      <c r="H65" s="654"/>
      <c r="I65" s="654"/>
      <c r="J65" s="654"/>
      <c r="K65" s="654"/>
      <c r="L65" s="654"/>
      <c r="M65" s="654"/>
      <c r="N65" s="654"/>
      <c r="O65" s="654"/>
      <c r="P65" s="654"/>
      <c r="Q65" s="654"/>
      <c r="R65" s="654"/>
      <c r="S65" s="17"/>
      <c r="T65" s="17"/>
      <c r="V65" s="53"/>
    </row>
    <row r="66" spans="1:22" ht="17.25" customHeight="1" x14ac:dyDescent="0.3">
      <c r="A66" s="53"/>
      <c r="B66" s="549"/>
      <c r="C66" s="17"/>
      <c r="D66" s="17"/>
      <c r="E66" s="17"/>
      <c r="F66" s="17"/>
      <c r="G66" s="17"/>
      <c r="H66" s="17"/>
      <c r="I66" s="17"/>
      <c r="J66" s="17"/>
      <c r="K66" s="17"/>
      <c r="L66" s="17"/>
      <c r="M66" s="17"/>
      <c r="N66" s="17"/>
      <c r="O66" s="17"/>
      <c r="P66" s="17"/>
      <c r="Q66" s="17"/>
      <c r="R66" s="17"/>
      <c r="S66" s="17"/>
      <c r="T66" s="17"/>
      <c r="V66" s="53"/>
    </row>
    <row r="67" spans="1:22" ht="17.25" customHeight="1" x14ac:dyDescent="0.3">
      <c r="A67" s="53"/>
      <c r="B67" s="549"/>
      <c r="C67" s="876" t="s">
        <v>630</v>
      </c>
      <c r="D67" s="876"/>
      <c r="E67" s="876"/>
      <c r="F67" s="876"/>
      <c r="G67" s="876"/>
      <c r="H67" s="876"/>
      <c r="I67" s="876"/>
      <c r="J67" s="876"/>
      <c r="K67" s="876"/>
      <c r="L67" s="876"/>
      <c r="M67" s="876"/>
      <c r="N67" s="876"/>
      <c r="O67" s="549"/>
      <c r="P67" s="549"/>
      <c r="Q67" s="549"/>
      <c r="R67" s="549"/>
      <c r="S67" s="549"/>
      <c r="T67" s="549"/>
      <c r="U67" s="53"/>
      <c r="V67" s="53"/>
    </row>
    <row r="68" spans="1:22" ht="17.25" customHeight="1" x14ac:dyDescent="0.3">
      <c r="A68" s="53"/>
      <c r="B68" s="549"/>
      <c r="C68" s="654" t="s">
        <v>591</v>
      </c>
      <c r="D68" s="654"/>
      <c r="E68" s="654"/>
      <c r="F68" s="654"/>
      <c r="G68" s="654"/>
      <c r="H68" s="654"/>
      <c r="I68" s="654"/>
      <c r="J68" s="654"/>
      <c r="K68" s="654"/>
      <c r="L68" s="654"/>
      <c r="M68" s="654"/>
      <c r="N68" s="654"/>
      <c r="O68" s="654"/>
      <c r="P68" s="654"/>
      <c r="Q68" s="654"/>
      <c r="R68" s="654"/>
      <c r="S68" s="17"/>
      <c r="T68" s="17"/>
      <c r="V68" s="53"/>
    </row>
    <row r="69" spans="1:22" ht="17.25" customHeight="1" x14ac:dyDescent="0.3">
      <c r="A69" s="53"/>
      <c r="B69" s="549"/>
      <c r="C69" s="17"/>
      <c r="D69" s="17"/>
      <c r="E69" s="17"/>
      <c r="F69" s="17"/>
      <c r="G69" s="17"/>
      <c r="H69" s="17"/>
      <c r="I69" s="17"/>
      <c r="J69" s="17"/>
      <c r="K69" s="17"/>
      <c r="L69" s="17"/>
      <c r="M69" s="17"/>
      <c r="N69" s="17"/>
      <c r="O69" s="17"/>
      <c r="P69" s="17"/>
      <c r="Q69" s="17"/>
      <c r="R69" s="17"/>
      <c r="S69" s="17"/>
      <c r="T69" s="17"/>
      <c r="V69" s="53"/>
    </row>
    <row r="70" spans="1:22" ht="17.25" customHeight="1" x14ac:dyDescent="0.3">
      <c r="A70" s="53"/>
      <c r="B70" s="549"/>
      <c r="C70" s="876" t="s">
        <v>665</v>
      </c>
      <c r="D70" s="876"/>
      <c r="E70" s="876"/>
      <c r="F70" s="876"/>
      <c r="G70" s="876"/>
      <c r="H70" s="876"/>
      <c r="I70" s="876"/>
      <c r="J70" s="876"/>
      <c r="K70" s="876"/>
      <c r="L70" s="876"/>
      <c r="M70" s="876"/>
      <c r="N70" s="876"/>
      <c r="O70" s="876"/>
      <c r="P70" s="876"/>
      <c r="Q70" s="876"/>
      <c r="R70" s="876"/>
      <c r="S70" s="549"/>
      <c r="T70" s="549"/>
      <c r="U70" s="53"/>
      <c r="V70" s="53"/>
    </row>
    <row r="71" spans="1:22" ht="17.25" customHeight="1" x14ac:dyDescent="0.3">
      <c r="A71" s="53"/>
      <c r="B71" s="549"/>
      <c r="C71" s="654" t="s">
        <v>592</v>
      </c>
      <c r="D71" s="654"/>
      <c r="E71" s="654"/>
      <c r="F71" s="654"/>
      <c r="G71" s="654"/>
      <c r="H71" s="654"/>
      <c r="I71" s="654"/>
      <c r="J71" s="654"/>
      <c r="K71" s="654"/>
      <c r="L71" s="654"/>
      <c r="M71" s="654"/>
      <c r="N71" s="654"/>
      <c r="O71" s="654"/>
      <c r="P71" s="654"/>
      <c r="Q71" s="654"/>
      <c r="R71" s="654"/>
      <c r="S71" s="17"/>
      <c r="T71" s="17"/>
      <c r="V71" s="53"/>
    </row>
    <row r="72" spans="1:22" ht="17.25" customHeight="1" x14ac:dyDescent="0.3">
      <c r="A72" s="53"/>
      <c r="B72" s="549"/>
      <c r="C72" s="599"/>
      <c r="D72" s="599"/>
      <c r="E72" s="599"/>
      <c r="F72" s="599"/>
      <c r="G72" s="599"/>
      <c r="H72" s="599"/>
      <c r="I72" s="599"/>
      <c r="J72" s="599"/>
      <c r="K72" s="560"/>
      <c r="L72" s="560"/>
      <c r="M72" s="560"/>
      <c r="N72" s="560"/>
      <c r="O72" s="560"/>
      <c r="P72" s="560"/>
      <c r="Q72" s="560"/>
      <c r="R72" s="560"/>
      <c r="S72" s="560"/>
      <c r="T72" s="560"/>
      <c r="U72" s="561"/>
      <c r="V72" s="53"/>
    </row>
    <row r="73" spans="1:22" ht="17.25" customHeight="1" x14ac:dyDescent="0.3">
      <c r="A73" s="53"/>
      <c r="B73" s="549"/>
      <c r="C73" s="855" t="s">
        <v>666</v>
      </c>
      <c r="D73" s="855"/>
      <c r="E73" s="855"/>
      <c r="F73" s="855"/>
      <c r="G73" s="855"/>
      <c r="H73" s="855"/>
      <c r="I73" s="855"/>
      <c r="J73" s="855"/>
      <c r="K73" s="855"/>
      <c r="L73" s="855"/>
      <c r="M73" s="855"/>
      <c r="N73" s="855"/>
      <c r="O73" s="855"/>
      <c r="P73" s="855"/>
      <c r="Q73" s="855"/>
      <c r="R73" s="647"/>
      <c r="S73" s="560"/>
      <c r="T73" s="560"/>
      <c r="U73" s="561"/>
      <c r="V73" s="53"/>
    </row>
    <row r="74" spans="1:22" ht="17.25" customHeight="1" x14ac:dyDescent="0.3">
      <c r="A74" s="53"/>
      <c r="B74" s="549"/>
      <c r="C74" s="855"/>
      <c r="D74" s="855"/>
      <c r="E74" s="855"/>
      <c r="F74" s="855"/>
      <c r="G74" s="855"/>
      <c r="H74" s="855"/>
      <c r="I74" s="855"/>
      <c r="J74" s="855"/>
      <c r="K74" s="855"/>
      <c r="L74" s="855"/>
      <c r="M74" s="855"/>
      <c r="N74" s="855"/>
      <c r="O74" s="855"/>
      <c r="P74" s="855"/>
      <c r="Q74" s="855"/>
      <c r="R74" s="560"/>
      <c r="S74" s="560"/>
      <c r="T74" s="560"/>
      <c r="U74" s="561"/>
      <c r="V74" s="53"/>
    </row>
    <row r="75" spans="1:22" ht="17.100000000000001" customHeight="1" x14ac:dyDescent="0.3">
      <c r="A75" s="53"/>
      <c r="B75" s="549"/>
      <c r="C75" s="654" t="s">
        <v>593</v>
      </c>
      <c r="D75" s="654"/>
      <c r="E75" s="654"/>
      <c r="F75" s="654"/>
      <c r="G75" s="654"/>
      <c r="H75" s="654"/>
      <c r="I75" s="654"/>
      <c r="J75" s="654"/>
      <c r="K75" s="654"/>
      <c r="L75" s="654"/>
      <c r="M75" s="654"/>
      <c r="N75" s="654"/>
      <c r="O75" s="654"/>
      <c r="P75" s="654"/>
      <c r="Q75" s="654"/>
      <c r="R75" s="654"/>
      <c r="S75" s="654"/>
      <c r="T75" s="232"/>
      <c r="U75" s="561"/>
      <c r="V75" s="53"/>
    </row>
    <row r="76" spans="1:22" ht="17.25" customHeight="1" x14ac:dyDescent="0.3">
      <c r="A76" s="53"/>
      <c r="B76" s="549"/>
      <c r="C76" s="549"/>
      <c r="D76" s="549"/>
      <c r="E76" s="549"/>
      <c r="F76" s="549"/>
      <c r="G76" s="549"/>
      <c r="H76" s="549"/>
      <c r="I76" s="17"/>
      <c r="J76" s="17"/>
      <c r="K76" s="17"/>
      <c r="L76" s="17"/>
      <c r="M76" s="17"/>
      <c r="N76" s="17"/>
      <c r="O76" s="17"/>
      <c r="P76" s="17"/>
      <c r="Q76" s="17"/>
      <c r="R76" s="17"/>
      <c r="S76" s="17"/>
      <c r="T76" s="17"/>
      <c r="V76" s="53"/>
    </row>
    <row r="77" spans="1:22" s="25" customFormat="1" ht="17.25" customHeight="1" x14ac:dyDescent="0.3">
      <c r="A77" s="53"/>
      <c r="B77" s="18"/>
      <c r="C77" s="876" t="s">
        <v>669</v>
      </c>
      <c r="D77" s="876"/>
      <c r="E77" s="876"/>
      <c r="F77" s="876"/>
      <c r="G77" s="876"/>
      <c r="H77" s="876"/>
      <c r="I77" s="876"/>
      <c r="J77" s="876"/>
      <c r="K77" s="876"/>
      <c r="L77" s="876"/>
      <c r="M77" s="876"/>
      <c r="N77" s="876"/>
      <c r="O77" s="876"/>
      <c r="P77" s="876"/>
      <c r="Q77" s="876"/>
      <c r="R77" s="876"/>
      <c r="S77" s="18"/>
      <c r="T77" s="18"/>
    </row>
    <row r="78" spans="1:22" ht="17.100000000000001" customHeight="1" x14ac:dyDescent="0.3">
      <c r="A78" s="53"/>
      <c r="B78" s="549"/>
      <c r="C78" s="654" t="s">
        <v>594</v>
      </c>
      <c r="D78" s="654"/>
      <c r="E78" s="654"/>
      <c r="F78" s="654"/>
      <c r="G78" s="654"/>
      <c r="H78" s="654"/>
      <c r="I78" s="654"/>
      <c r="J78" s="654"/>
      <c r="K78" s="654"/>
      <c r="L78" s="654"/>
      <c r="M78" s="654"/>
      <c r="N78" s="654"/>
      <c r="O78" s="654"/>
      <c r="P78" s="654"/>
      <c r="Q78" s="654"/>
      <c r="R78" s="654"/>
      <c r="S78" s="654"/>
      <c r="T78" s="232"/>
      <c r="U78" s="561"/>
      <c r="V78" s="53"/>
    </row>
    <row r="79" spans="1:22" ht="17.25" customHeight="1" x14ac:dyDescent="0.3">
      <c r="A79" s="53"/>
      <c r="B79" s="549"/>
      <c r="C79" s="599"/>
      <c r="D79" s="599"/>
      <c r="E79" s="599"/>
      <c r="F79" s="599"/>
      <c r="G79" s="599"/>
      <c r="H79" s="599"/>
      <c r="I79" s="599"/>
      <c r="J79" s="560"/>
      <c r="K79" s="560"/>
      <c r="L79" s="560"/>
      <c r="M79" s="560"/>
      <c r="N79" s="560"/>
      <c r="O79" s="560"/>
      <c r="P79" s="560"/>
      <c r="Q79" s="560"/>
      <c r="R79" s="560"/>
      <c r="S79" s="560"/>
      <c r="T79" s="560"/>
      <c r="U79" s="561"/>
      <c r="V79" s="53"/>
    </row>
    <row r="80" spans="1:22" ht="17.25" customHeight="1" x14ac:dyDescent="0.3">
      <c r="A80" s="53"/>
      <c r="B80" s="549"/>
      <c r="C80" s="876" t="s">
        <v>670</v>
      </c>
      <c r="D80" s="876"/>
      <c r="E80" s="876"/>
      <c r="F80" s="876"/>
      <c r="G80" s="876"/>
      <c r="H80" s="876"/>
      <c r="I80" s="876"/>
      <c r="J80" s="876"/>
      <c r="K80" s="876"/>
      <c r="L80" s="876"/>
      <c r="M80" s="876"/>
      <c r="N80" s="876"/>
      <c r="O80" s="876"/>
      <c r="P80" s="876"/>
      <c r="Q80" s="876"/>
      <c r="R80" s="650"/>
      <c r="S80" s="560"/>
      <c r="T80" s="560"/>
      <c r="U80" s="561"/>
      <c r="V80" s="53"/>
    </row>
    <row r="81" spans="1:22" ht="17.25" customHeight="1" x14ac:dyDescent="0.3">
      <c r="A81" s="53"/>
      <c r="B81" s="549"/>
      <c r="C81" s="879" t="s">
        <v>525</v>
      </c>
      <c r="D81" s="879"/>
      <c r="E81" s="879"/>
      <c r="F81" s="879"/>
      <c r="G81" s="879"/>
      <c r="H81" s="879"/>
      <c r="I81" s="879"/>
      <c r="J81" s="560"/>
      <c r="K81" s="560"/>
      <c r="L81" s="560"/>
      <c r="M81" s="560"/>
      <c r="N81" s="560"/>
      <c r="O81" s="560"/>
      <c r="P81" s="560"/>
      <c r="Q81" s="560"/>
      <c r="R81" s="560"/>
      <c r="S81" s="560"/>
      <c r="T81" s="560"/>
      <c r="U81" s="561"/>
      <c r="V81" s="53"/>
    </row>
    <row r="82" spans="1:22" ht="17.25" customHeight="1" x14ac:dyDescent="0.3">
      <c r="A82" s="53"/>
      <c r="B82" s="549"/>
      <c r="C82" s="599"/>
      <c r="D82" s="599"/>
      <c r="E82" s="599"/>
      <c r="F82" s="599"/>
      <c r="G82" s="599"/>
      <c r="H82" s="599"/>
      <c r="I82" s="599"/>
      <c r="J82" s="599"/>
      <c r="K82" s="599"/>
      <c r="L82" s="560"/>
      <c r="M82" s="560"/>
      <c r="N82" s="560"/>
      <c r="O82" s="560"/>
      <c r="P82" s="560"/>
      <c r="Q82" s="560"/>
      <c r="R82" s="560"/>
      <c r="S82" s="560"/>
      <c r="T82" s="560"/>
      <c r="U82" s="561"/>
      <c r="V82" s="53"/>
    </row>
    <row r="83" spans="1:22" s="25" customFormat="1" ht="17.25" customHeight="1" x14ac:dyDescent="0.3">
      <c r="A83" s="53"/>
      <c r="B83" s="18"/>
      <c r="C83" s="601" t="s">
        <v>615</v>
      </c>
      <c r="D83" s="601"/>
      <c r="E83" s="601"/>
      <c r="F83" s="601"/>
      <c r="G83" s="601"/>
      <c r="H83" s="601"/>
      <c r="I83" s="601"/>
      <c r="J83" s="601"/>
      <c r="K83" s="601"/>
      <c r="L83" s="601"/>
      <c r="M83" s="601"/>
      <c r="N83" s="601"/>
      <c r="O83" s="601"/>
      <c r="P83" s="601"/>
      <c r="Q83" s="601"/>
      <c r="R83" s="601"/>
      <c r="S83" s="18"/>
      <c r="T83" s="18"/>
    </row>
    <row r="84" spans="1:22" ht="17.25" customHeight="1" x14ac:dyDescent="0.3">
      <c r="A84" s="53"/>
      <c r="B84" s="549"/>
      <c r="C84" s="852" t="s">
        <v>602</v>
      </c>
      <c r="D84" s="852"/>
      <c r="E84" s="852"/>
      <c r="F84" s="852"/>
      <c r="G84" s="852"/>
      <c r="H84" s="852"/>
      <c r="I84" s="852"/>
      <c r="J84" s="852"/>
      <c r="K84" s="852"/>
      <c r="L84" s="852"/>
      <c r="M84" s="852"/>
      <c r="N84" s="852"/>
      <c r="O84" s="852"/>
      <c r="P84" s="852"/>
      <c r="Q84" s="852"/>
      <c r="R84" s="852"/>
      <c r="S84" s="560"/>
      <c r="T84" s="560"/>
      <c r="U84" s="561"/>
      <c r="V84" s="53"/>
    </row>
    <row r="85" spans="1:22" ht="17.25" customHeight="1" x14ac:dyDescent="0.3">
      <c r="A85" s="53"/>
      <c r="B85" s="549"/>
      <c r="C85" s="17"/>
      <c r="D85" s="17"/>
      <c r="E85" s="17"/>
      <c r="F85" s="17"/>
      <c r="G85" s="17"/>
      <c r="H85" s="17"/>
      <c r="I85" s="17"/>
      <c r="J85" s="17"/>
      <c r="K85" s="17"/>
      <c r="L85" s="17"/>
      <c r="M85" s="17"/>
      <c r="N85" s="17"/>
      <c r="O85" s="17"/>
      <c r="P85" s="17"/>
      <c r="Q85" s="17"/>
      <c r="R85" s="17"/>
      <c r="S85" s="17"/>
      <c r="T85" s="17"/>
      <c r="V85" s="53"/>
    </row>
    <row r="86" spans="1:22" s="25" customFormat="1" ht="17.25" customHeight="1" x14ac:dyDescent="0.3">
      <c r="A86" s="53"/>
      <c r="B86" s="18"/>
      <c r="C86" s="876" t="s">
        <v>530</v>
      </c>
      <c r="D86" s="876"/>
      <c r="E86" s="876"/>
      <c r="F86" s="876"/>
      <c r="G86" s="876"/>
      <c r="H86" s="876"/>
      <c r="I86" s="876"/>
      <c r="J86" s="876"/>
      <c r="K86" s="876"/>
      <c r="L86" s="18"/>
      <c r="M86" s="18"/>
      <c r="N86" s="18"/>
      <c r="O86" s="18"/>
      <c r="P86" s="18"/>
      <c r="Q86" s="18"/>
      <c r="R86" s="18"/>
      <c r="S86" s="18"/>
      <c r="T86" s="18"/>
    </row>
    <row r="87" spans="1:22" ht="17.25" customHeight="1" x14ac:dyDescent="0.3">
      <c r="A87" s="53"/>
      <c r="B87" s="549"/>
      <c r="C87" s="852" t="s">
        <v>603</v>
      </c>
      <c r="D87" s="852"/>
      <c r="E87" s="852"/>
      <c r="F87" s="852"/>
      <c r="G87" s="852"/>
      <c r="H87" s="852"/>
      <c r="I87" s="852"/>
      <c r="J87" s="852"/>
      <c r="K87" s="852"/>
      <c r="L87" s="852"/>
      <c r="M87" s="852"/>
      <c r="N87" s="852"/>
      <c r="O87" s="852"/>
      <c r="P87" s="852"/>
      <c r="Q87" s="852"/>
      <c r="R87" s="852"/>
      <c r="S87" s="560"/>
      <c r="T87" s="560"/>
      <c r="U87" s="561"/>
      <c r="V87" s="53"/>
    </row>
    <row r="88" spans="1:22" ht="17.25" customHeight="1" x14ac:dyDescent="0.3">
      <c r="A88" s="53"/>
      <c r="B88" s="549"/>
      <c r="C88" s="17"/>
      <c r="D88" s="17"/>
      <c r="E88" s="17"/>
      <c r="F88" s="17"/>
      <c r="G88" s="17"/>
      <c r="H88" s="17"/>
      <c r="I88" s="17"/>
      <c r="J88" s="17"/>
      <c r="K88" s="17"/>
      <c r="L88" s="17"/>
      <c r="M88" s="17"/>
      <c r="N88" s="17"/>
      <c r="O88" s="17"/>
      <c r="P88" s="17"/>
      <c r="Q88" s="17"/>
      <c r="R88" s="17"/>
      <c r="S88" s="17"/>
      <c r="T88" s="17"/>
      <c r="V88" s="53"/>
    </row>
    <row r="89" spans="1:22" s="25" customFormat="1" ht="17.399999999999999" customHeight="1" x14ac:dyDescent="0.3">
      <c r="A89" s="53"/>
      <c r="B89" s="18"/>
      <c r="C89" s="855" t="s">
        <v>644</v>
      </c>
      <c r="D89" s="855"/>
      <c r="E89" s="855"/>
      <c r="F89" s="855"/>
      <c r="G89" s="855"/>
      <c r="H89" s="855"/>
      <c r="I89" s="855"/>
      <c r="J89" s="855"/>
      <c r="K89" s="855"/>
      <c r="L89" s="855"/>
      <c r="M89" s="855"/>
      <c r="N89" s="855"/>
      <c r="O89" s="855"/>
      <c r="P89" s="855"/>
      <c r="Q89" s="855"/>
      <c r="R89" s="855"/>
      <c r="S89" s="199"/>
      <c r="T89" s="18"/>
    </row>
    <row r="90" spans="1:22" ht="17.399999999999999" customHeight="1" x14ac:dyDescent="0.3">
      <c r="A90" s="53"/>
      <c r="B90" s="549"/>
      <c r="C90" s="855"/>
      <c r="D90" s="855"/>
      <c r="E90" s="855"/>
      <c r="F90" s="855"/>
      <c r="G90" s="855"/>
      <c r="H90" s="855"/>
      <c r="I90" s="855"/>
      <c r="J90" s="855"/>
      <c r="K90" s="855"/>
      <c r="L90" s="855"/>
      <c r="M90" s="855"/>
      <c r="N90" s="855"/>
      <c r="O90" s="855"/>
      <c r="P90" s="855"/>
      <c r="Q90" s="855"/>
      <c r="R90" s="855"/>
      <c r="S90" s="199"/>
      <c r="T90" s="549"/>
      <c r="U90" s="53"/>
      <c r="V90" s="53"/>
    </row>
    <row r="91" spans="1:22" ht="17.25" customHeight="1" x14ac:dyDescent="0.3">
      <c r="A91" s="53"/>
      <c r="B91" s="549"/>
      <c r="C91" s="867" t="s">
        <v>605</v>
      </c>
      <c r="D91" s="867"/>
      <c r="E91" s="867"/>
      <c r="F91" s="867"/>
      <c r="G91" s="867"/>
      <c r="H91" s="867"/>
      <c r="I91" s="867"/>
      <c r="J91" s="867"/>
      <c r="K91" s="867"/>
      <c r="L91" s="867"/>
      <c r="M91" s="867"/>
      <c r="N91" s="867"/>
      <c r="O91" s="867"/>
      <c r="P91" s="867"/>
      <c r="Q91" s="867"/>
      <c r="R91" s="867"/>
      <c r="S91" s="656"/>
      <c r="T91" s="560"/>
      <c r="U91" s="561"/>
      <c r="V91" s="53"/>
    </row>
    <row r="92" spans="1:22" ht="17.25" customHeight="1" x14ac:dyDescent="0.3">
      <c r="A92" s="53"/>
      <c r="B92" s="549"/>
      <c r="C92" s="867"/>
      <c r="D92" s="867"/>
      <c r="E92" s="867"/>
      <c r="F92" s="867"/>
      <c r="G92" s="867"/>
      <c r="H92" s="867"/>
      <c r="I92" s="867"/>
      <c r="J92" s="867"/>
      <c r="K92" s="867"/>
      <c r="L92" s="867"/>
      <c r="M92" s="867"/>
      <c r="N92" s="867"/>
      <c r="O92" s="867"/>
      <c r="P92" s="867"/>
      <c r="Q92" s="867"/>
      <c r="R92" s="867"/>
      <c r="S92" s="656"/>
      <c r="T92" s="560"/>
      <c r="U92" s="561"/>
      <c r="V92" s="53"/>
    </row>
    <row r="93" spans="1:22" ht="17.25" customHeight="1" x14ac:dyDescent="0.3">
      <c r="A93" s="53"/>
      <c r="B93" s="549"/>
      <c r="C93" s="17"/>
      <c r="D93" s="17"/>
      <c r="E93" s="17"/>
      <c r="F93" s="17"/>
      <c r="G93" s="17"/>
      <c r="H93" s="17"/>
      <c r="I93" s="17"/>
      <c r="J93" s="17"/>
      <c r="K93" s="17"/>
      <c r="L93" s="17"/>
      <c r="M93" s="17"/>
      <c r="N93" s="17"/>
      <c r="O93" s="17"/>
      <c r="P93" s="17"/>
      <c r="Q93" s="17"/>
      <c r="R93" s="17"/>
      <c r="S93" s="17"/>
      <c r="T93" s="17"/>
      <c r="V93" s="53"/>
    </row>
    <row r="94" spans="1:22" s="25" customFormat="1" ht="17.100000000000001" customHeight="1" x14ac:dyDescent="0.3">
      <c r="A94" s="53"/>
      <c r="B94" s="18"/>
      <c r="C94" s="855" t="s">
        <v>643</v>
      </c>
      <c r="D94" s="855"/>
      <c r="E94" s="855"/>
      <c r="F94" s="855"/>
      <c r="G94" s="855"/>
      <c r="H94" s="855"/>
      <c r="I94" s="855"/>
      <c r="J94" s="855"/>
      <c r="K94" s="855"/>
      <c r="L94" s="855"/>
      <c r="M94" s="855"/>
      <c r="N94" s="855"/>
      <c r="O94" s="855"/>
      <c r="P94" s="855"/>
      <c r="Q94" s="855"/>
      <c r="R94" s="855"/>
      <c r="S94" s="18"/>
      <c r="T94" s="18"/>
    </row>
    <row r="95" spans="1:22" ht="17.100000000000001" customHeight="1" x14ac:dyDescent="0.3">
      <c r="A95" s="53"/>
      <c r="B95" s="549"/>
      <c r="C95" s="855"/>
      <c r="D95" s="855"/>
      <c r="E95" s="855"/>
      <c r="F95" s="855"/>
      <c r="G95" s="855"/>
      <c r="H95" s="855"/>
      <c r="I95" s="855"/>
      <c r="J95" s="855"/>
      <c r="K95" s="855"/>
      <c r="L95" s="855"/>
      <c r="M95" s="855"/>
      <c r="N95" s="855"/>
      <c r="O95" s="855"/>
      <c r="P95" s="855"/>
      <c r="Q95" s="855"/>
      <c r="R95" s="855"/>
      <c r="S95" s="549"/>
      <c r="T95" s="549"/>
      <c r="U95" s="53"/>
      <c r="V95" s="53"/>
    </row>
    <row r="96" spans="1:22" ht="17.25" customHeight="1" x14ac:dyDescent="0.3">
      <c r="A96" s="53"/>
      <c r="B96" s="549"/>
      <c r="C96" s="852" t="s">
        <v>604</v>
      </c>
      <c r="D96" s="852"/>
      <c r="E96" s="852"/>
      <c r="F96" s="852"/>
      <c r="G96" s="852"/>
      <c r="H96" s="852"/>
      <c r="I96" s="852"/>
      <c r="J96" s="852"/>
      <c r="K96" s="852"/>
      <c r="L96" s="852"/>
      <c r="M96" s="852"/>
      <c r="N96" s="852"/>
      <c r="O96" s="852"/>
      <c r="P96" s="852"/>
      <c r="Q96" s="852"/>
      <c r="R96" s="852"/>
      <c r="S96" s="560"/>
      <c r="T96" s="560"/>
      <c r="U96" s="561"/>
      <c r="V96" s="53"/>
    </row>
    <row r="97" spans="1:22" ht="17.25" customHeight="1" x14ac:dyDescent="0.3">
      <c r="A97" s="53"/>
      <c r="B97" s="549"/>
      <c r="C97" s="566"/>
      <c r="D97" s="566"/>
      <c r="E97" s="566"/>
      <c r="F97" s="566"/>
      <c r="G97" s="566"/>
      <c r="H97" s="566"/>
      <c r="I97" s="566"/>
      <c r="J97" s="566"/>
      <c r="K97" s="566"/>
      <c r="L97" s="566"/>
      <c r="M97" s="566"/>
      <c r="N97" s="566"/>
      <c r="O97" s="566"/>
      <c r="P97" s="566"/>
      <c r="Q97" s="566"/>
      <c r="R97" s="566"/>
      <c r="S97" s="566"/>
      <c r="T97" s="566"/>
      <c r="U97" s="477"/>
      <c r="V97" s="53"/>
    </row>
    <row r="98" spans="1:22" s="25" customFormat="1" ht="17.25" customHeight="1" x14ac:dyDescent="0.3">
      <c r="A98" s="53"/>
      <c r="B98" s="18"/>
      <c r="C98" s="855" t="s">
        <v>612</v>
      </c>
      <c r="D98" s="855"/>
      <c r="E98" s="855"/>
      <c r="F98" s="855"/>
      <c r="G98" s="855"/>
      <c r="H98" s="855"/>
      <c r="I98" s="855"/>
      <c r="J98" s="855"/>
      <c r="K98" s="855"/>
      <c r="L98" s="855"/>
      <c r="M98" s="855"/>
      <c r="N98" s="855"/>
      <c r="O98" s="855"/>
      <c r="P98" s="18"/>
      <c r="Q98" s="18"/>
      <c r="R98" s="18"/>
      <c r="S98" s="18"/>
      <c r="T98" s="18"/>
    </row>
    <row r="99" spans="1:22" s="25" customFormat="1" ht="17.25" customHeight="1" x14ac:dyDescent="0.3">
      <c r="A99" s="53"/>
      <c r="B99" s="18"/>
      <c r="C99" s="855"/>
      <c r="D99" s="855"/>
      <c r="E99" s="855"/>
      <c r="F99" s="855"/>
      <c r="G99" s="855"/>
      <c r="H99" s="855"/>
      <c r="I99" s="855"/>
      <c r="J99" s="855"/>
      <c r="K99" s="855"/>
      <c r="L99" s="855"/>
      <c r="M99" s="855"/>
      <c r="N99" s="855"/>
      <c r="O99" s="855"/>
      <c r="P99" s="18"/>
      <c r="Q99" s="18"/>
      <c r="R99" s="18"/>
      <c r="S99" s="18"/>
      <c r="T99" s="18"/>
    </row>
    <row r="100" spans="1:22" ht="17.25" customHeight="1" x14ac:dyDescent="0.3">
      <c r="A100" s="53"/>
      <c r="B100" s="549"/>
      <c r="C100" s="863" t="s">
        <v>624</v>
      </c>
      <c r="D100" s="863"/>
      <c r="E100" s="863"/>
      <c r="F100" s="863"/>
      <c r="G100" s="863"/>
      <c r="H100" s="863"/>
      <c r="I100" s="863"/>
      <c r="J100" s="863"/>
      <c r="K100" s="863"/>
      <c r="L100" s="863"/>
      <c r="M100" s="863"/>
      <c r="N100" s="863"/>
      <c r="O100" s="863"/>
      <c r="P100" s="863"/>
      <c r="Q100" s="560"/>
      <c r="R100" s="560"/>
      <c r="S100" s="560"/>
      <c r="T100" s="560"/>
      <c r="U100" s="561"/>
      <c r="V100" s="53"/>
    </row>
    <row r="101" spans="1:22" ht="17.25" customHeight="1" x14ac:dyDescent="0.3">
      <c r="A101" s="53"/>
      <c r="B101" s="549"/>
      <c r="C101" s="17"/>
      <c r="D101" s="17"/>
      <c r="E101" s="17"/>
      <c r="F101" s="17"/>
      <c r="G101" s="17"/>
      <c r="H101" s="17"/>
      <c r="I101" s="17"/>
      <c r="J101" s="17"/>
      <c r="K101" s="17"/>
      <c r="L101" s="17"/>
      <c r="M101" s="17"/>
      <c r="N101" s="17"/>
      <c r="O101" s="17"/>
      <c r="P101" s="17"/>
      <c r="Q101" s="17"/>
      <c r="R101" s="17"/>
      <c r="S101" s="17"/>
      <c r="T101" s="17"/>
      <c r="V101" s="53"/>
    </row>
    <row r="102" spans="1:22" s="25" customFormat="1" ht="17.25" customHeight="1" x14ac:dyDescent="0.3">
      <c r="A102" s="53"/>
      <c r="B102" s="18"/>
      <c r="C102" s="855" t="s">
        <v>607</v>
      </c>
      <c r="D102" s="855"/>
      <c r="E102" s="855"/>
      <c r="F102" s="855"/>
      <c r="G102" s="855"/>
      <c r="H102" s="855"/>
      <c r="I102" s="855"/>
      <c r="J102" s="855"/>
      <c r="K102" s="855"/>
      <c r="L102" s="855"/>
      <c r="M102" s="855"/>
      <c r="N102" s="855"/>
      <c r="O102" s="855"/>
      <c r="P102" s="855"/>
      <c r="Q102" s="855"/>
      <c r="R102" s="855"/>
      <c r="S102" s="18"/>
      <c r="T102" s="18"/>
    </row>
    <row r="103" spans="1:22" ht="17.25" customHeight="1" x14ac:dyDescent="0.3">
      <c r="A103" s="53"/>
      <c r="B103" s="549"/>
      <c r="C103" s="863" t="s">
        <v>606</v>
      </c>
      <c r="D103" s="863"/>
      <c r="E103" s="863"/>
      <c r="F103" s="863"/>
      <c r="G103" s="863"/>
      <c r="H103" s="863"/>
      <c r="I103" s="863"/>
      <c r="J103" s="863"/>
      <c r="K103" s="863"/>
      <c r="L103" s="863"/>
      <c r="M103" s="863"/>
      <c r="N103" s="863"/>
      <c r="O103" s="863"/>
      <c r="P103" s="863"/>
      <c r="Q103" s="560"/>
      <c r="R103" s="560"/>
      <c r="S103" s="560"/>
      <c r="T103" s="560"/>
      <c r="U103" s="561"/>
      <c r="V103" s="53"/>
    </row>
    <row r="104" spans="1:22" ht="17.25" customHeight="1" x14ac:dyDescent="0.3">
      <c r="A104" s="53"/>
      <c r="B104" s="549"/>
      <c r="C104" s="17"/>
      <c r="D104" s="17"/>
      <c r="E104" s="17"/>
      <c r="F104" s="17"/>
      <c r="G104" s="17"/>
      <c r="H104" s="17"/>
      <c r="I104" s="17"/>
      <c r="J104" s="17"/>
      <c r="K104" s="17"/>
      <c r="L104" s="17"/>
      <c r="M104" s="17"/>
      <c r="N104" s="17"/>
      <c r="O104" s="17"/>
      <c r="P104" s="17"/>
      <c r="Q104" s="17"/>
      <c r="R104" s="17"/>
      <c r="S104" s="17"/>
      <c r="T104" s="17"/>
      <c r="V104" s="53"/>
    </row>
    <row r="105" spans="1:22" s="25" customFormat="1" ht="17.25" customHeight="1" x14ac:dyDescent="0.3">
      <c r="A105" s="53"/>
      <c r="B105" s="18"/>
      <c r="C105" s="601" t="s">
        <v>611</v>
      </c>
      <c r="D105" s="601"/>
      <c r="E105" s="601"/>
      <c r="F105" s="601"/>
      <c r="G105" s="601"/>
      <c r="H105" s="601"/>
      <c r="I105" s="601"/>
      <c r="J105" s="601"/>
      <c r="K105" s="601"/>
      <c r="L105" s="601"/>
      <c r="M105" s="601"/>
      <c r="N105" s="18"/>
      <c r="O105" s="18"/>
      <c r="P105" s="18"/>
      <c r="Q105" s="18"/>
      <c r="R105" s="18"/>
      <c r="S105" s="18"/>
      <c r="T105" s="18"/>
    </row>
    <row r="106" spans="1:22" ht="17.25" customHeight="1" x14ac:dyDescent="0.3">
      <c r="A106" s="53"/>
      <c r="B106" s="549"/>
      <c r="C106" s="863" t="s">
        <v>608</v>
      </c>
      <c r="D106" s="863"/>
      <c r="E106" s="863"/>
      <c r="F106" s="863"/>
      <c r="G106" s="863"/>
      <c r="H106" s="863"/>
      <c r="I106" s="863"/>
      <c r="J106" s="863"/>
      <c r="K106" s="863"/>
      <c r="L106" s="863"/>
      <c r="M106" s="863"/>
      <c r="N106" s="863"/>
      <c r="O106" s="863"/>
      <c r="P106" s="863"/>
      <c r="Q106" s="560"/>
      <c r="R106" s="560"/>
      <c r="S106" s="560"/>
      <c r="T106" s="560"/>
      <c r="U106" s="561"/>
      <c r="V106" s="53"/>
    </row>
    <row r="107" spans="1:22" ht="17.25" customHeight="1" x14ac:dyDescent="0.3">
      <c r="A107" s="53"/>
      <c r="B107" s="549"/>
      <c r="C107" s="599"/>
      <c r="D107" s="599"/>
      <c r="E107" s="599"/>
      <c r="F107" s="599"/>
      <c r="G107" s="599"/>
      <c r="H107" s="599"/>
      <c r="I107" s="599"/>
      <c r="J107" s="599"/>
      <c r="K107" s="599"/>
      <c r="L107" s="599"/>
      <c r="M107" s="560"/>
      <c r="N107" s="560"/>
      <c r="O107" s="560"/>
      <c r="P107" s="560"/>
      <c r="Q107" s="560"/>
      <c r="R107" s="560"/>
      <c r="S107" s="560"/>
      <c r="T107" s="560"/>
      <c r="U107" s="561"/>
      <c r="V107" s="53"/>
    </row>
    <row r="108" spans="1:22" s="25" customFormat="1" ht="17.25" customHeight="1" x14ac:dyDescent="0.3">
      <c r="A108" s="53"/>
      <c r="B108" s="18"/>
      <c r="C108" s="601" t="s">
        <v>610</v>
      </c>
      <c r="D108" s="601"/>
      <c r="E108" s="601"/>
      <c r="F108" s="601"/>
      <c r="G108" s="601"/>
      <c r="H108" s="601"/>
      <c r="I108" s="601"/>
      <c r="J108" s="601"/>
      <c r="K108" s="601"/>
      <c r="L108" s="601"/>
      <c r="M108" s="18"/>
      <c r="N108" s="18"/>
      <c r="O108" s="18"/>
      <c r="P108" s="18"/>
      <c r="Q108" s="18"/>
      <c r="R108" s="18"/>
      <c r="S108" s="18"/>
      <c r="T108" s="18"/>
    </row>
    <row r="109" spans="1:22" ht="17.25" customHeight="1" x14ac:dyDescent="0.3">
      <c r="A109" s="53"/>
      <c r="B109" s="549"/>
      <c r="C109" s="863" t="s">
        <v>609</v>
      </c>
      <c r="D109" s="863"/>
      <c r="E109" s="863"/>
      <c r="F109" s="863"/>
      <c r="G109" s="863"/>
      <c r="H109" s="863"/>
      <c r="I109" s="863"/>
      <c r="J109" s="863"/>
      <c r="K109" s="863"/>
      <c r="L109" s="863"/>
      <c r="M109" s="863"/>
      <c r="N109" s="863"/>
      <c r="O109" s="863"/>
      <c r="P109" s="863"/>
      <c r="Q109" s="560"/>
      <c r="R109" s="560"/>
      <c r="S109" s="560"/>
      <c r="T109" s="560"/>
      <c r="U109" s="561"/>
      <c r="V109" s="53"/>
    </row>
    <row r="110" spans="1:22" ht="17.25" customHeight="1" x14ac:dyDescent="0.3">
      <c r="A110" s="53"/>
      <c r="B110" s="549"/>
      <c r="C110" s="599"/>
      <c r="D110" s="599"/>
      <c r="E110" s="599"/>
      <c r="F110" s="599"/>
      <c r="G110" s="599"/>
      <c r="H110" s="599"/>
      <c r="I110" s="599"/>
      <c r="J110" s="599"/>
      <c r="K110" s="599"/>
      <c r="L110" s="599"/>
      <c r="M110" s="560"/>
      <c r="N110" s="560"/>
      <c r="O110" s="560"/>
      <c r="P110" s="560"/>
      <c r="Q110" s="560"/>
      <c r="R110" s="560"/>
      <c r="S110" s="560"/>
      <c r="T110" s="560"/>
      <c r="U110" s="561"/>
      <c r="V110" s="53"/>
    </row>
    <row r="111" spans="1:22" s="25" customFormat="1" ht="17.25" customHeight="1" x14ac:dyDescent="0.3">
      <c r="A111" s="53"/>
      <c r="B111" s="18"/>
      <c r="C111" s="876" t="s">
        <v>531</v>
      </c>
      <c r="D111" s="876"/>
      <c r="E111" s="876"/>
      <c r="F111" s="876"/>
      <c r="G111" s="876"/>
      <c r="H111" s="876"/>
      <c r="I111" s="876"/>
      <c r="J111" s="876"/>
      <c r="K111" s="876"/>
      <c r="L111" s="18"/>
      <c r="M111" s="18"/>
      <c r="N111" s="18"/>
      <c r="O111" s="18"/>
      <c r="P111" s="18"/>
      <c r="Q111" s="18"/>
      <c r="R111" s="18"/>
      <c r="S111" s="18"/>
      <c r="T111" s="18"/>
    </row>
    <row r="112" spans="1:22" ht="17.25" customHeight="1" x14ac:dyDescent="0.3">
      <c r="A112" s="53"/>
      <c r="B112" s="549"/>
      <c r="C112" s="863" t="s">
        <v>625</v>
      </c>
      <c r="D112" s="863"/>
      <c r="E112" s="863"/>
      <c r="F112" s="863"/>
      <c r="G112" s="863"/>
      <c r="H112" s="863"/>
      <c r="I112" s="863"/>
      <c r="J112" s="863"/>
      <c r="K112" s="863"/>
      <c r="L112" s="863"/>
      <c r="M112" s="863"/>
      <c r="N112" s="863"/>
      <c r="O112" s="863"/>
      <c r="P112" s="863"/>
      <c r="Q112" s="560"/>
      <c r="R112" s="560"/>
      <c r="S112" s="560"/>
      <c r="T112" s="560"/>
      <c r="U112" s="561"/>
      <c r="V112" s="53"/>
    </row>
    <row r="113" spans="1:22" ht="17.25" customHeight="1" x14ac:dyDescent="0.3">
      <c r="A113" s="53"/>
      <c r="B113" s="549"/>
      <c r="C113" s="599"/>
      <c r="D113" s="599"/>
      <c r="E113" s="599"/>
      <c r="F113" s="599"/>
      <c r="G113" s="599"/>
      <c r="H113" s="599"/>
      <c r="I113" s="599"/>
      <c r="J113" s="599"/>
      <c r="K113" s="599"/>
      <c r="L113" s="599"/>
      <c r="M113" s="560"/>
      <c r="N113" s="560"/>
      <c r="O113" s="560"/>
      <c r="P113" s="560"/>
      <c r="Q113" s="560"/>
      <c r="R113" s="560"/>
      <c r="S113" s="560"/>
      <c r="T113" s="560"/>
      <c r="U113" s="561"/>
      <c r="V113" s="53"/>
    </row>
    <row r="114" spans="1:22" s="25" customFormat="1" ht="17.25" customHeight="1" x14ac:dyDescent="0.3">
      <c r="A114" s="53"/>
      <c r="B114" s="18"/>
      <c r="C114" s="876" t="s">
        <v>727</v>
      </c>
      <c r="D114" s="876"/>
      <c r="E114" s="876"/>
      <c r="F114" s="876"/>
      <c r="G114" s="876"/>
      <c r="H114" s="876"/>
      <c r="I114" s="876"/>
      <c r="J114" s="876"/>
      <c r="K114" s="876"/>
      <c r="L114" s="876"/>
      <c r="M114" s="876"/>
      <c r="N114" s="876"/>
      <c r="O114" s="876"/>
      <c r="P114" s="876"/>
      <c r="Q114" s="876"/>
      <c r="R114" s="876"/>
      <c r="S114" s="876"/>
      <c r="T114" s="18"/>
    </row>
    <row r="115" spans="1:22" ht="17.25" customHeight="1" x14ac:dyDescent="0.3">
      <c r="A115" s="53"/>
      <c r="B115" s="549"/>
      <c r="C115" s="863" t="s">
        <v>728</v>
      </c>
      <c r="D115" s="863"/>
      <c r="E115" s="863"/>
      <c r="F115" s="863"/>
      <c r="G115" s="863"/>
      <c r="H115" s="863"/>
      <c r="I115" s="863"/>
      <c r="J115" s="863"/>
      <c r="K115" s="863"/>
      <c r="L115" s="863"/>
      <c r="M115" s="863"/>
      <c r="N115" s="863"/>
      <c r="O115" s="863"/>
      <c r="P115" s="863"/>
      <c r="Q115" s="560"/>
      <c r="R115" s="560"/>
      <c r="S115" s="560"/>
      <c r="T115" s="560"/>
      <c r="U115" s="561"/>
      <c r="V115" s="53"/>
    </row>
    <row r="116" spans="1:22" ht="17.25" customHeight="1" x14ac:dyDescent="0.3">
      <c r="A116" s="53"/>
      <c r="B116" s="549"/>
      <c r="C116" s="650"/>
      <c r="D116" s="650"/>
      <c r="E116" s="650"/>
      <c r="F116" s="650"/>
      <c r="G116" s="650"/>
      <c r="H116" s="650"/>
      <c r="I116" s="650"/>
      <c r="J116" s="650"/>
      <c r="K116" s="650"/>
      <c r="L116" s="650"/>
      <c r="M116" s="650"/>
      <c r="N116" s="650"/>
      <c r="O116" s="650"/>
      <c r="P116" s="650"/>
      <c r="Q116" s="650"/>
      <c r="R116" s="650"/>
      <c r="S116" s="650"/>
      <c r="T116" s="650"/>
      <c r="U116" s="651"/>
      <c r="V116" s="53"/>
    </row>
    <row r="117" spans="1:22" s="25" customFormat="1" ht="17.25" customHeight="1" x14ac:dyDescent="0.3">
      <c r="A117" s="53"/>
      <c r="B117" s="18"/>
      <c r="C117" s="876" t="s">
        <v>586</v>
      </c>
      <c r="D117" s="876"/>
      <c r="E117" s="876"/>
      <c r="F117" s="876"/>
      <c r="G117" s="876"/>
      <c r="H117" s="876"/>
      <c r="I117" s="876"/>
      <c r="J117" s="876"/>
      <c r="K117" s="876"/>
      <c r="L117" s="876"/>
      <c r="M117" s="876"/>
      <c r="N117" s="876"/>
      <c r="O117" s="876"/>
      <c r="P117" s="876"/>
      <c r="Q117" s="18"/>
      <c r="R117" s="18"/>
      <c r="S117" s="18"/>
      <c r="T117" s="18"/>
    </row>
    <row r="118" spans="1:22" ht="17.25" customHeight="1" x14ac:dyDescent="0.3">
      <c r="A118" s="53"/>
      <c r="B118" s="549"/>
      <c r="C118" s="867" t="s">
        <v>585</v>
      </c>
      <c r="D118" s="867"/>
      <c r="E118" s="867"/>
      <c r="F118" s="867"/>
      <c r="G118" s="867"/>
      <c r="H118" s="867"/>
      <c r="I118" s="867"/>
      <c r="J118" s="867"/>
      <c r="K118" s="867"/>
      <c r="L118" s="867"/>
      <c r="M118" s="867"/>
      <c r="N118" s="867"/>
      <c r="O118" s="867"/>
      <c r="P118" s="867"/>
      <c r="Q118" s="867"/>
      <c r="R118" s="867"/>
      <c r="S118" s="867"/>
      <c r="T118" s="560"/>
      <c r="U118" s="561"/>
      <c r="V118" s="53"/>
    </row>
    <row r="119" spans="1:22" ht="17.25" customHeight="1" x14ac:dyDescent="0.3">
      <c r="A119" s="53"/>
      <c r="B119" s="549"/>
      <c r="C119" s="599"/>
      <c r="D119" s="599"/>
      <c r="E119" s="599"/>
      <c r="F119" s="599"/>
      <c r="G119" s="599"/>
      <c r="H119" s="599"/>
      <c r="I119" s="599"/>
      <c r="J119" s="599"/>
      <c r="K119" s="599"/>
      <c r="L119" s="560"/>
      <c r="M119" s="560"/>
      <c r="N119" s="560"/>
      <c r="O119" s="560"/>
      <c r="P119" s="560"/>
      <c r="Q119" s="560"/>
      <c r="R119" s="560"/>
      <c r="S119" s="560"/>
      <c r="T119" s="560"/>
      <c r="U119" s="561"/>
      <c r="V119" s="53"/>
    </row>
    <row r="120" spans="1:22" ht="17.25" customHeight="1" x14ac:dyDescent="0.3">
      <c r="A120" s="53"/>
      <c r="B120" s="549"/>
      <c r="C120" s="855" t="s">
        <v>623</v>
      </c>
      <c r="D120" s="855"/>
      <c r="E120" s="855"/>
      <c r="F120" s="855"/>
      <c r="G120" s="855"/>
      <c r="H120" s="855"/>
      <c r="I120" s="855"/>
      <c r="J120" s="855"/>
      <c r="K120" s="855"/>
      <c r="L120" s="855"/>
      <c r="M120" s="855"/>
      <c r="N120" s="855"/>
      <c r="O120" s="855"/>
      <c r="P120" s="855"/>
      <c r="Q120" s="855"/>
      <c r="R120" s="199"/>
      <c r="S120" s="199"/>
      <c r="T120" s="560"/>
      <c r="U120" s="561"/>
      <c r="V120" s="53"/>
    </row>
    <row r="121" spans="1:22" ht="17.25" customHeight="1" x14ac:dyDescent="0.3">
      <c r="A121" s="53"/>
      <c r="B121" s="549"/>
      <c r="C121" s="855"/>
      <c r="D121" s="855"/>
      <c r="E121" s="855"/>
      <c r="F121" s="855"/>
      <c r="G121" s="855"/>
      <c r="H121" s="855"/>
      <c r="I121" s="855"/>
      <c r="J121" s="855"/>
      <c r="K121" s="855"/>
      <c r="L121" s="855"/>
      <c r="M121" s="855"/>
      <c r="N121" s="855"/>
      <c r="O121" s="855"/>
      <c r="P121" s="855"/>
      <c r="Q121" s="855"/>
      <c r="R121" s="199"/>
      <c r="S121" s="199"/>
      <c r="T121" s="560"/>
      <c r="U121" s="561"/>
      <c r="V121" s="53"/>
    </row>
    <row r="122" spans="1:22" ht="17.25" customHeight="1" x14ac:dyDescent="0.3">
      <c r="A122" s="53"/>
      <c r="B122" s="549"/>
      <c r="C122" s="867" t="s">
        <v>616</v>
      </c>
      <c r="D122" s="867"/>
      <c r="E122" s="867"/>
      <c r="F122" s="867"/>
      <c r="G122" s="867"/>
      <c r="H122" s="867"/>
      <c r="I122" s="867"/>
      <c r="J122" s="867"/>
      <c r="K122" s="867"/>
      <c r="L122" s="867"/>
      <c r="M122" s="867"/>
      <c r="N122" s="867"/>
      <c r="O122" s="867"/>
      <c r="P122" s="867"/>
      <c r="Q122" s="867"/>
      <c r="R122" s="867"/>
      <c r="S122" s="867"/>
      <c r="T122" s="560"/>
      <c r="U122" s="561"/>
      <c r="V122" s="53"/>
    </row>
    <row r="123" spans="1:22" ht="17.25" customHeight="1" x14ac:dyDescent="0.3">
      <c r="A123" s="53"/>
      <c r="B123" s="549"/>
      <c r="C123" s="599"/>
      <c r="D123" s="599"/>
      <c r="E123" s="599"/>
      <c r="F123" s="599"/>
      <c r="G123" s="599"/>
      <c r="H123" s="599"/>
      <c r="I123" s="599"/>
      <c r="J123" s="599"/>
      <c r="K123" s="599"/>
      <c r="L123" s="560"/>
      <c r="M123" s="560"/>
      <c r="N123" s="560"/>
      <c r="O123" s="560"/>
      <c r="P123" s="560"/>
      <c r="Q123" s="560"/>
      <c r="R123" s="560"/>
      <c r="S123" s="560"/>
      <c r="T123" s="560"/>
      <c r="U123" s="561"/>
      <c r="V123" s="53"/>
    </row>
    <row r="124" spans="1:22" ht="17.25" customHeight="1" x14ac:dyDescent="0.3">
      <c r="A124" s="53"/>
      <c r="B124" s="549"/>
      <c r="C124" s="713" t="s">
        <v>621</v>
      </c>
      <c r="D124" s="713"/>
      <c r="E124" s="713"/>
      <c r="F124" s="713"/>
      <c r="G124" s="713"/>
      <c r="H124" s="713"/>
      <c r="I124" s="713"/>
      <c r="J124" s="713"/>
      <c r="K124" s="713"/>
      <c r="L124" s="713"/>
      <c r="M124" s="713"/>
      <c r="N124" s="713"/>
      <c r="O124" s="713"/>
      <c r="P124" s="713"/>
      <c r="Q124" s="657"/>
      <c r="R124" s="657"/>
      <c r="S124" s="560"/>
      <c r="T124" s="560"/>
      <c r="U124" s="561"/>
      <c r="V124" s="53"/>
    </row>
    <row r="125" spans="1:22" ht="17.25" customHeight="1" x14ac:dyDescent="0.3">
      <c r="A125" s="53"/>
      <c r="B125" s="549"/>
      <c r="C125" s="713"/>
      <c r="D125" s="713"/>
      <c r="E125" s="713"/>
      <c r="F125" s="713"/>
      <c r="G125" s="713"/>
      <c r="H125" s="713"/>
      <c r="I125" s="713"/>
      <c r="J125" s="713"/>
      <c r="K125" s="713"/>
      <c r="L125" s="713"/>
      <c r="M125" s="713"/>
      <c r="N125" s="713"/>
      <c r="O125" s="713"/>
      <c r="P125" s="713"/>
      <c r="Q125" s="657"/>
      <c r="R125" s="657"/>
      <c r="S125" s="560"/>
      <c r="T125" s="560"/>
      <c r="U125" s="561"/>
      <c r="V125" s="53"/>
    </row>
    <row r="126" spans="1:22" ht="17.25" customHeight="1" x14ac:dyDescent="0.3">
      <c r="A126" s="53"/>
      <c r="B126" s="549"/>
      <c r="C126" s="867" t="s">
        <v>622</v>
      </c>
      <c r="D126" s="867"/>
      <c r="E126" s="867"/>
      <c r="F126" s="867"/>
      <c r="G126" s="867"/>
      <c r="H126" s="867"/>
      <c r="I126" s="867"/>
      <c r="J126" s="867"/>
      <c r="K126" s="867"/>
      <c r="L126" s="867"/>
      <c r="M126" s="867"/>
      <c r="N126" s="867"/>
      <c r="O126" s="867"/>
      <c r="P126" s="867"/>
      <c r="Q126" s="867"/>
      <c r="R126" s="867"/>
      <c r="S126" s="867"/>
      <c r="T126" s="560"/>
      <c r="U126" s="561"/>
      <c r="V126" s="53"/>
    </row>
    <row r="127" spans="1:22" ht="17.25" customHeight="1" x14ac:dyDescent="0.3">
      <c r="A127" s="53"/>
      <c r="B127" s="549"/>
      <c r="C127" s="578"/>
      <c r="D127" s="578"/>
      <c r="E127" s="578"/>
      <c r="F127" s="578"/>
      <c r="G127" s="578"/>
      <c r="H127" s="578"/>
      <c r="I127" s="578"/>
      <c r="J127" s="578"/>
      <c r="K127" s="578"/>
      <c r="L127" s="578"/>
      <c r="M127" s="578"/>
      <c r="N127" s="578"/>
      <c r="O127" s="578"/>
      <c r="P127" s="578"/>
      <c r="Q127" s="578"/>
      <c r="R127" s="578"/>
      <c r="S127" s="560"/>
      <c r="T127" s="560"/>
      <c r="U127" s="561"/>
      <c r="V127" s="53"/>
    </row>
    <row r="128" spans="1:22" s="25" customFormat="1" ht="17.25" customHeight="1" x14ac:dyDescent="0.3">
      <c r="A128" s="53"/>
      <c r="B128" s="18"/>
      <c r="C128" s="876" t="s">
        <v>532</v>
      </c>
      <c r="D128" s="876"/>
      <c r="E128" s="876"/>
      <c r="F128" s="876"/>
      <c r="G128" s="876"/>
      <c r="H128" s="876"/>
      <c r="I128" s="876"/>
      <c r="J128" s="876"/>
      <c r="K128" s="876"/>
      <c r="L128" s="18"/>
      <c r="M128" s="18"/>
      <c r="N128" s="18"/>
      <c r="O128" s="18"/>
      <c r="P128" s="18"/>
      <c r="Q128" s="18"/>
      <c r="R128" s="18"/>
      <c r="S128" s="18"/>
      <c r="T128" s="18"/>
    </row>
    <row r="129" spans="1:22" ht="17.25" customHeight="1" x14ac:dyDescent="0.3">
      <c r="A129" s="53"/>
      <c r="B129" s="549"/>
      <c r="C129" s="867" t="s">
        <v>617</v>
      </c>
      <c r="D129" s="867"/>
      <c r="E129" s="867"/>
      <c r="F129" s="867"/>
      <c r="G129" s="867"/>
      <c r="H129" s="867"/>
      <c r="I129" s="867"/>
      <c r="J129" s="867"/>
      <c r="K129" s="867"/>
      <c r="L129" s="867"/>
      <c r="M129" s="867"/>
      <c r="N129" s="867"/>
      <c r="O129" s="867"/>
      <c r="P129" s="867"/>
      <c r="Q129" s="867"/>
      <c r="R129" s="867"/>
      <c r="S129" s="867"/>
      <c r="T129" s="560"/>
      <c r="U129" s="561"/>
      <c r="V129" s="53"/>
    </row>
    <row r="130" spans="1:22" ht="17.25" customHeight="1" x14ac:dyDescent="0.3">
      <c r="A130" s="53"/>
      <c r="B130" s="549"/>
      <c r="C130" s="17"/>
      <c r="D130" s="17"/>
      <c r="E130" s="17"/>
      <c r="F130" s="17"/>
      <c r="G130" s="17"/>
      <c r="H130" s="17"/>
      <c r="I130" s="17"/>
      <c r="J130" s="17"/>
      <c r="K130" s="17"/>
      <c r="L130" s="17"/>
      <c r="M130" s="17"/>
      <c r="N130" s="17"/>
      <c r="O130" s="17"/>
      <c r="P130" s="17"/>
      <c r="Q130" s="17"/>
      <c r="R130" s="560"/>
      <c r="S130" s="560"/>
      <c r="T130" s="560"/>
      <c r="U130" s="561"/>
      <c r="V130" s="53"/>
    </row>
    <row r="131" spans="1:22" ht="17.25" customHeight="1" x14ac:dyDescent="0.3">
      <c r="A131" s="53"/>
      <c r="B131" s="549"/>
      <c r="C131" s="601" t="s">
        <v>618</v>
      </c>
      <c r="D131" s="601"/>
      <c r="E131" s="601"/>
      <c r="F131" s="601"/>
      <c r="G131" s="601"/>
      <c r="H131" s="601"/>
      <c r="I131" s="601"/>
      <c r="J131" s="601"/>
      <c r="K131" s="17"/>
      <c r="L131" s="17"/>
      <c r="M131" s="17"/>
      <c r="N131" s="658"/>
      <c r="O131" s="17"/>
      <c r="P131" s="17"/>
      <c r="Q131" s="17"/>
      <c r="R131" s="560"/>
      <c r="S131" s="560"/>
      <c r="T131" s="560"/>
      <c r="U131" s="561"/>
      <c r="V131" s="53"/>
    </row>
    <row r="132" spans="1:22" ht="17.25" customHeight="1" x14ac:dyDescent="0.3">
      <c r="A132" s="53"/>
      <c r="B132" s="549"/>
      <c r="C132" s="867" t="s">
        <v>620</v>
      </c>
      <c r="D132" s="867"/>
      <c r="E132" s="867"/>
      <c r="F132" s="867"/>
      <c r="G132" s="867"/>
      <c r="H132" s="867"/>
      <c r="I132" s="867"/>
      <c r="J132" s="867"/>
      <c r="K132" s="867"/>
      <c r="L132" s="867"/>
      <c r="M132" s="867"/>
      <c r="N132" s="867"/>
      <c r="O132" s="867"/>
      <c r="P132" s="867"/>
      <c r="Q132" s="867"/>
      <c r="R132" s="867"/>
      <c r="S132" s="867"/>
      <c r="T132" s="560"/>
      <c r="U132" s="561"/>
      <c r="V132" s="53"/>
    </row>
    <row r="133" spans="1:22" ht="17.25" customHeight="1" x14ac:dyDescent="0.3">
      <c r="A133" s="53"/>
      <c r="B133" s="549"/>
      <c r="C133" s="578"/>
      <c r="D133" s="578"/>
      <c r="E133" s="578"/>
      <c r="F133" s="578"/>
      <c r="G133" s="578"/>
      <c r="H133" s="578"/>
      <c r="I133" s="578"/>
      <c r="J133" s="578"/>
      <c r="K133" s="578"/>
      <c r="L133" s="578"/>
      <c r="M133" s="659"/>
      <c r="N133" s="17"/>
      <c r="O133" s="17"/>
      <c r="P133" s="17"/>
      <c r="Q133" s="17"/>
      <c r="R133" s="560"/>
      <c r="S133" s="560"/>
      <c r="T133" s="560"/>
      <c r="U133" s="561"/>
      <c r="V133" s="53"/>
    </row>
    <row r="134" spans="1:22" ht="17.25" customHeight="1" x14ac:dyDescent="0.3">
      <c r="A134" s="53"/>
      <c r="B134" s="549"/>
      <c r="C134" s="601" t="s">
        <v>634</v>
      </c>
      <c r="D134" s="601"/>
      <c r="E134" s="601"/>
      <c r="F134" s="601"/>
      <c r="G134" s="601"/>
      <c r="H134" s="601"/>
      <c r="I134" s="601"/>
      <c r="J134" s="601"/>
      <c r="K134" s="601"/>
      <c r="L134" s="601"/>
      <c r="M134" s="601"/>
      <c r="N134" s="601"/>
      <c r="O134" s="601"/>
      <c r="P134" s="601"/>
      <c r="Q134" s="601"/>
      <c r="R134" s="601"/>
      <c r="S134" s="601"/>
      <c r="T134" s="560"/>
      <c r="U134" s="561"/>
      <c r="V134" s="53"/>
    </row>
    <row r="135" spans="1:22" ht="17.25" customHeight="1" x14ac:dyDescent="0.3">
      <c r="A135" s="53"/>
      <c r="B135" s="549"/>
      <c r="C135" s="867" t="s">
        <v>619</v>
      </c>
      <c r="D135" s="867"/>
      <c r="E135" s="867"/>
      <c r="F135" s="867"/>
      <c r="G135" s="867"/>
      <c r="H135" s="867"/>
      <c r="I135" s="867"/>
      <c r="J135" s="867"/>
      <c r="K135" s="867"/>
      <c r="L135" s="867"/>
      <c r="M135" s="867"/>
      <c r="N135" s="867"/>
      <c r="O135" s="867"/>
      <c r="P135" s="867"/>
      <c r="Q135" s="867"/>
      <c r="R135" s="867"/>
      <c r="S135" s="867"/>
      <c r="T135" s="560"/>
      <c r="U135" s="561"/>
      <c r="V135" s="53"/>
    </row>
    <row r="136" spans="1:22" ht="20.100000000000001" customHeight="1" x14ac:dyDescent="0.3">
      <c r="A136" s="53"/>
      <c r="B136" s="549"/>
      <c r="C136" s="549"/>
      <c r="D136" s="549"/>
      <c r="E136" s="549"/>
      <c r="F136" s="549"/>
      <c r="G136" s="549"/>
      <c r="H136" s="549"/>
      <c r="I136" s="599"/>
      <c r="J136" s="599"/>
      <c r="K136" s="599"/>
      <c r="L136" s="560"/>
      <c r="M136" s="560"/>
      <c r="N136" s="560"/>
      <c r="O136" s="560"/>
      <c r="P136" s="560"/>
      <c r="Q136" s="560"/>
      <c r="R136" s="560"/>
      <c r="S136" s="560"/>
      <c r="T136" s="560"/>
      <c r="U136" s="561"/>
      <c r="V136" s="53"/>
    </row>
    <row r="137" spans="1:22" ht="20.100000000000001" customHeight="1" x14ac:dyDescent="0.3">
      <c r="A137" s="53"/>
      <c r="B137" s="53"/>
      <c r="V137" s="53"/>
    </row>
    <row r="138" spans="1:22" ht="19.5" customHeight="1" x14ac:dyDescent="0.25">
      <c r="B138" s="804" t="s">
        <v>813</v>
      </c>
      <c r="C138" s="804"/>
      <c r="D138" s="804"/>
      <c r="E138" s="804"/>
      <c r="J138" s="660"/>
      <c r="K138" s="660"/>
      <c r="L138" s="660"/>
      <c r="M138" s="660"/>
      <c r="N138" s="660"/>
      <c r="O138" s="660"/>
      <c r="Q138" s="661"/>
      <c r="R138" s="661"/>
      <c r="S138" s="661"/>
    </row>
    <row r="139" spans="1:22" ht="19.5" customHeight="1" x14ac:dyDescent="0.25">
      <c r="B139" s="804"/>
      <c r="C139" s="804"/>
      <c r="D139" s="804"/>
      <c r="E139" s="804"/>
      <c r="J139" s="724" t="s">
        <v>803</v>
      </c>
      <c r="K139" s="724"/>
      <c r="L139" s="724"/>
      <c r="M139" s="109"/>
      <c r="O139" s="660"/>
      <c r="P139" s="661"/>
      <c r="Q139" s="661"/>
      <c r="R139" s="661"/>
      <c r="S139" s="661"/>
      <c r="T139" s="662" t="s">
        <v>814</v>
      </c>
    </row>
    <row r="140" spans="1:22" x14ac:dyDescent="0.25"/>
    <row r="141" spans="1:22" x14ac:dyDescent="0.25"/>
  </sheetData>
  <sheetProtection algorithmName="SHA-512" hashValue="Ew1SV/zqM+1oM8oNKUewsgFXUH7U4uD5iZvoC33LLdGdFXkD7S3PhM45aPutATJXgqrfkqCpzGyXkGp5ZEMD7w==" saltValue="p7oetZvXZAvAjY/CQC48Iw==" spinCount="100000" sheet="1" objects="1" scenarios="1"/>
  <mergeCells count="69">
    <mergeCell ref="C81:I81"/>
    <mergeCell ref="C77:R77"/>
    <mergeCell ref="C67:N67"/>
    <mergeCell ref="C80:Q80"/>
    <mergeCell ref="B138:E139"/>
    <mergeCell ref="J139:L139"/>
    <mergeCell ref="C118:S118"/>
    <mergeCell ref="C114:S114"/>
    <mergeCell ref="C115:P115"/>
    <mergeCell ref="C129:S129"/>
    <mergeCell ref="C84:R84"/>
    <mergeCell ref="C112:P112"/>
    <mergeCell ref="C87:R87"/>
    <mergeCell ref="C96:R96"/>
    <mergeCell ref="C111:K111"/>
    <mergeCell ref="C19:P19"/>
    <mergeCell ref="C94:R95"/>
    <mergeCell ref="C128:K128"/>
    <mergeCell ref="C122:S122"/>
    <mergeCell ref="C86:K86"/>
    <mergeCell ref="C21:O21"/>
    <mergeCell ref="C58:M58"/>
    <mergeCell ref="C61:N61"/>
    <mergeCell ref="C64:Q64"/>
    <mergeCell ref="C70:R70"/>
    <mergeCell ref="C31:O31"/>
    <mergeCell ref="C34:O34"/>
    <mergeCell ref="C38:O38"/>
    <mergeCell ref="C126:S126"/>
    <mergeCell ref="C42:R42"/>
    <mergeCell ref="C46:R46"/>
    <mergeCell ref="C25:R25"/>
    <mergeCell ref="C135:S135"/>
    <mergeCell ref="C132:S132"/>
    <mergeCell ref="C109:P109"/>
    <mergeCell ref="C89:R90"/>
    <mergeCell ref="C91:R92"/>
    <mergeCell ref="C100:P100"/>
    <mergeCell ref="C102:R102"/>
    <mergeCell ref="C106:P106"/>
    <mergeCell ref="C98:O99"/>
    <mergeCell ref="C117:P117"/>
    <mergeCell ref="C103:P103"/>
    <mergeCell ref="C36:P37"/>
    <mergeCell ref="C120:Q121"/>
    <mergeCell ref="C44:P45"/>
    <mergeCell ref="C73:Q74"/>
    <mergeCell ref="C51:O51"/>
    <mergeCell ref="C49:R49"/>
    <mergeCell ref="C52:R52"/>
    <mergeCell ref="C56:R56"/>
    <mergeCell ref="C48:P48"/>
    <mergeCell ref="C54:Q55"/>
    <mergeCell ref="C5:P6"/>
    <mergeCell ref="C124:P125"/>
    <mergeCell ref="C1:U1"/>
    <mergeCell ref="C59:I59"/>
    <mergeCell ref="C22:H22"/>
    <mergeCell ref="C40:P41"/>
    <mergeCell ref="C13:N13"/>
    <mergeCell ref="C15:O15"/>
    <mergeCell ref="C12:I12"/>
    <mergeCell ref="C16:R16"/>
    <mergeCell ref="C33:S33"/>
    <mergeCell ref="C27:O27"/>
    <mergeCell ref="C28:O28"/>
    <mergeCell ref="C7:R7"/>
    <mergeCell ref="C10:R10"/>
    <mergeCell ref="C9:N9"/>
  </mergeCells>
  <hyperlinks>
    <hyperlink ref="C78" r:id="rId1" xr:uid="{814D32B9-2A5B-4BA5-9224-7C3C25D05883}"/>
    <hyperlink ref="C19" r:id="rId2" xr:uid="{0DC60601-09CC-4681-B43B-FB83D8164E9B}"/>
    <hyperlink ref="C38" r:id="rId3" xr:uid="{F89DD79A-ABAD-48FD-BAF2-79253EAE9D99}"/>
    <hyperlink ref="C46" r:id="rId4" xr:uid="{C7C844C5-01A0-4FDA-BE0C-4AD7FCD53AD2}"/>
    <hyperlink ref="C34" r:id="rId5" xr:uid="{0DEB4E90-3496-4D0F-AEB2-8EBFE3A1CA4D}"/>
    <hyperlink ref="C31" r:id="rId6" xr:uid="{CE426DAF-C3BB-4220-B439-7CF0D5FE0CC6}"/>
    <hyperlink ref="C49" r:id="rId7" xr:uid="{19586293-5152-4467-9E3D-4FF07BFAF5C2}"/>
    <hyperlink ref="C56" r:id="rId8" xr:uid="{55F04623-1DFB-4BE9-97E8-0B12790B84AD}"/>
    <hyperlink ref="C13" r:id="rId9" xr:uid="{D3825260-7F25-41FD-8E4A-B26F17CB0BA1}"/>
    <hyperlink ref="C16" r:id="rId10" xr:uid="{B5BF374A-9F35-4E37-9F20-831C2B64F3C7}"/>
    <hyperlink ref="C87" r:id="rId11" xr:uid="{571AA569-196B-45D7-8463-2023C95E8D8E}"/>
    <hyperlink ref="C84" r:id="rId12" xr:uid="{52EF36EA-3644-4304-98C3-8BE51E085C47}"/>
    <hyperlink ref="C96" r:id="rId13" xr:uid="{55012D7E-55A7-4093-A8F8-E0A6DB59432F}"/>
    <hyperlink ref="C91" r:id="rId14" xr:uid="{2C596661-664C-4A97-B59C-6729D0AE5610}"/>
    <hyperlink ref="C100" r:id="rId15" xr:uid="{C38E60A5-F8E9-41AC-9656-8DA8AE423F6A}"/>
    <hyperlink ref="C109" r:id="rId16" xr:uid="{8E83B51E-D844-4813-A983-7496CEC529EB}"/>
    <hyperlink ref="C103" r:id="rId17" xr:uid="{99BA58D9-5E6C-4BDE-8FB9-F73074D66064}"/>
    <hyperlink ref="C25" r:id="rId18" xr:uid="{1628811D-EEAE-4713-A837-82AFC7E28D6F}"/>
    <hyperlink ref="C52:P52" r:id="rId19" display="Accessed at: https://data.fcm.ca/documents/resources/mamp/building-blocks-of-asset-management-mamp.pdf?_gl=1*1gmq094*_ga*MjA3MjI0NzU0NS4xNjg4Njc3ODI3*_ga_B4BFFLM1JF*MTcwMTgyMTM1MS4xNC4xLjE3MDE4MjEzOTkuMTIuMC4w" xr:uid="{86F15809-1A4C-7B42-AEDE-0E1E666F0B97}"/>
    <hyperlink ref="C10" r:id="rId20" xr:uid="{F5848557-560D-DE48-8C9A-408A25FBD31A}"/>
    <hyperlink ref="C65" r:id="rId21" xr:uid="{0A6758D7-B0F6-9E4B-91C9-6C50545B4254}"/>
    <hyperlink ref="C68" r:id="rId22" xr:uid="{CA564088-3EC7-9042-9C93-E36F6FC75F19}"/>
    <hyperlink ref="C71" r:id="rId23" xr:uid="{77CC77C9-6AC1-0B45-8CE4-07EA7A249EAE}"/>
    <hyperlink ref="C81:I81" r:id="rId24" display="Accessible ici: https://www.csagroup.org/fr/store/product/2704536/" xr:uid="{51D41A80-1BAB-6C4F-B221-D53BAC1ACACB}"/>
    <hyperlink ref="C75" r:id="rId25" xr:uid="{284EAFF7-6F5E-2F43-AD0F-4392889786CE}"/>
    <hyperlink ref="C7:G7" r:id="rId26" display="Accessed at : https://atlas-vulnerabilite.ulaval.ca/ " xr:uid="{605BEBB9-9A46-46D6-A4D1-76B5BE318F3B}"/>
    <hyperlink ref="C28:O28" r:id="rId27" display="Accessible à: https://www.canada.ca/fr/emploi-developpement-social/programmes/reduction-pauvrete/rapports/strategie.html " xr:uid="{F68D77F7-1815-48B0-978C-CB9DA1B2F60A}"/>
    <hyperlink ref="C62" r:id="rId28" xr:uid="{4A6798B4-58E2-4FA4-BFFF-19A2678EBA33}"/>
    <hyperlink ref="C132:L132" r:id="rId29" display="Accessed at: https://stewardshipcentrebc.ca/green-shores-home/gs-programs/gs-local-government/ " xr:uid="{2BF39319-48D5-4544-B160-A36618BA6BC7}"/>
    <hyperlink ref="C126:P126" r:id="rId30" display="Accessed at: https://www.scc.ca/sites/default/files/files/SCC_RPT_Norton-ICLR-EC-SCC-II-in-New-Sewer-Construction-2019-11-20_ENG.pdf" xr:uid="{9709CA3E-7CF8-4A0A-92F8-A67EE5AF2327}"/>
    <hyperlink ref="C129:K129" r:id="rId31" display="Accessible ici: https://www.securitepublique.gc.ca/cnt/ntnl-scrt/crtcl-nfrstrctr/cci-iec-fr.aspx" xr:uid="{6880D967-1A82-4A12-A7B7-C18A842C8C63}"/>
    <hyperlink ref="C112:K112" r:id="rId32" display="Accessible ici:  https://www.thecanadianencyclopedia.ca/fr/article/gouvernement-municipal" xr:uid="{6A2D91B8-71ED-4BE2-91D5-8A3BCBA9932B}"/>
    <hyperlink ref="C122:Q122" r:id="rId33" display="Accessed at: https://www.scc.ca/en/system/files/publications/Norton-ICLR-SCC_-_Efficient_and_Cost_Effective_I-I_Reduction_Programs_-_2021_EN.pdf" xr:uid="{4197F5FA-F7BE-4F21-8B78-2F6299C7F515}"/>
    <hyperlink ref="C10:N10" r:id="rId34" display="Accessed at: https://www.bnq.qc.ca/en/standardization/civil-engineering-and-urban-infrastructure/inflow-and-infiltration.html" xr:uid="{FDFD9B04-D9C2-437B-8D8C-D5A8E78C0020}"/>
    <hyperlink ref="C59:I59" r:id="rId35" display="Accessed at: https://www.csagroup.org/store/product/2705376/ " xr:uid="{46C40E0A-95D6-457B-A092-55278821689B}"/>
    <hyperlink ref="C62:N62" r:id="rId36" display="Accessed at: https://www.csagroup.org/wp-content/uploads/CSAGroup-Municipal-WaterStandards-How-To-Guide.pdf" xr:uid="{4624EF5F-91EF-42BA-8F0E-722AF25B2D67}"/>
    <hyperlink ref="C65:I65" r:id="rId37" display="Accessible ici: https://www.csagroup.org/fr/store/product/2705176/" xr:uid="{DEC7C050-1665-4462-AE37-EE24443E4BB7}"/>
    <hyperlink ref="C68:I68" r:id="rId38" display="Accessible ici:https://www.csagroup.org/fr/store/product/2705167/" xr:uid="{04F9549F-18D9-4A45-A9BF-21F23D2E71D0}"/>
    <hyperlink ref="C71:J71" r:id="rId39" display="Accessible ici: https://www.csagroup.org/fr/store/product/CSA%20W204:19/" xr:uid="{3A8E01F5-EBCB-41A0-B931-B1BACB31F4D6}"/>
    <hyperlink ref="C135" r:id="rId40" xr:uid="{31813CE1-462F-4962-BB20-EB1AD954E98A}"/>
    <hyperlink ref="C109:H109" r:id="rId41" display="Accessed at: https://shoreline.noaa.gov/glossary.html" xr:uid="{663A9D35-7D57-4820-BFBB-D558E6691B6E}"/>
    <hyperlink ref="C52" r:id="rId42" xr:uid="{F6A42C43-DFD9-4645-A2DA-4CBC4C9BA0A1}"/>
    <hyperlink ref="C75:S75" r:id="rId43" display="Accessible ici: https://www.csagroup.org/fr/store/product/CSA%20PLUS%204013:19/" xr:uid="{E5E39723-28F9-4663-8C01-390CD08A641A}"/>
    <hyperlink ref="C78:I78" r:id="rId44" display="Accessible ici: https://www.csagroup.org/fr/store/product/Z800-18/" xr:uid="{8C2C8716-8803-434C-BEAA-5B035CFC8CF1}"/>
    <hyperlink ref="C38:R38" r:id="rId45" display="Accessible ici: https://www.centreintactadaptationclimat.ca/gestion-des-inondations-et-de-l-erosion-a-l-echelle-du-bassin-versant/" xr:uid="{456924F8-80DF-41F4-80F3-EE40F2AFB7A3}"/>
    <hyperlink ref="C42:P43" r:id="rId46" display="Accessible ici: https://www.centreintactadaptationclimat.ca/mers-montantes-et-sables-mouvants-allier-les-infrastructures-naturelles-et-grises-pour-proteger-les-collectivites-cotieres/" xr:uid="{00154336-5DDF-4C89-8586-9ABAB7BD2AE3}"/>
    <hyperlink ref="C46:P46" r:id="rId47" display="Accessible ici: https://www.centreintactadaptationclimat.ca/inscrire-la-nature-au-bilan/" xr:uid="{CDBB4E8E-ADC5-4D42-8DCF-058975261174}"/>
    <hyperlink ref="C49:K49" r:id="rId48" display="Accessible ici: https://fcm.ca/fr/ressources/mic/outil-echelle-de-maturite-adaptation" xr:uid="{6A2AF76D-AEDF-42F4-8B4B-333110A898DC}"/>
    <hyperlink ref="C52:N52" r:id="rId49" display="Accessible ici: https://fcm.ca/fr/ressources/pgam/guide-commencez-gerer-actifs-municipalite" xr:uid="{50E4A313-8CDD-4124-858B-7BE034381BDD}"/>
    <hyperlink ref="C56:N56" r:id="rId50" display="Accessible ici: https://www.intactcentreclimateadaptation.ca/?page_id=9590&amp;preview=true" xr:uid="{CF6DCA6D-DD69-4586-8CEC-044A31458AEA}"/>
    <hyperlink ref="C13:N13" r:id="rId51" display="Accessible ici: https://www.centreintactadaptationclimat.ca/infographies/" xr:uid="{C58FC092-EFDF-483A-8E2A-6D98CB357532}"/>
    <hyperlink ref="C22:H22" r:id="rId52" display="Accessed at: https://ccme.ca/fr/res/niframework_fr.pdf" xr:uid="{80A17CC9-EC3F-4C1B-B5F2-ACFA997B2D23}"/>
    <hyperlink ref="C96:Q96" r:id="rId53" display="Accessible ici: https://www.centreintactadaptationclimat.ca/wp-content/uploads/2019/10/Faire-face-aux-inondations-1.pdf" xr:uid="{ABF67AA9-2CA7-46B2-91D2-95E75DC69115}"/>
    <hyperlink ref="C16:R16" r:id="rId54" display="Accessible ici: https://www.centreintactadaptationclimat.ca/wp-content/uploads/2023/05/CentreIntact-3-etapes-pour-une-protection-rentable-QR.pdf " xr:uid="{71FF466A-091F-48EF-A04B-3CF4B51AEDF3}"/>
    <hyperlink ref="C87:N87" r:id="rId55" display="Accessible ici: https://www.ipcc.ch/site/assets/uploads/sites/2/2019/10/SR15_Glossary_french.pdf" xr:uid="{71A3E3AF-6165-4753-A6EA-87DB8FFB2C1E}"/>
    <hyperlink ref="C106:L106" r:id="rId56" display="Accessible ici (en anglais seulement): https://mnai.ca/media/2019/06/MNAI-Org-Charts.pdf" xr:uid="{3C31B211-D00E-42FB-9EE9-86105627FE79}"/>
    <hyperlink ref="C7" r:id="rId57" xr:uid="{000921A2-0D93-4E3B-A568-E41B30AA4061}"/>
    <hyperlink ref="C22" r:id="rId58" xr:uid="{045445CA-1D81-4194-94EE-DFB789FC17F7}"/>
    <hyperlink ref="C59" r:id="rId59" xr:uid="{DBA212D4-183A-450C-A790-855CCAD8F9CE}"/>
    <hyperlink ref="C118" r:id="rId60" xr:uid="{45B3EF43-7FEF-42CA-AFE5-C3219477B586}"/>
    <hyperlink ref="C42" r:id="rId61" xr:uid="{E48C4273-C9F8-48EB-A5C3-0BDB70FD8AEB}"/>
    <hyperlink ref="C106" r:id="rId62" xr:uid="{B111801C-2A02-4627-AC1D-34FEBCEBB6D7}"/>
    <hyperlink ref="C122" r:id="rId63" xr:uid="{31FB64A4-2CC3-4878-A588-6D16C5667E74}"/>
    <hyperlink ref="C129" r:id="rId64" xr:uid="{7C3D493E-0AEF-4EA7-99EF-66EE04237D7A}"/>
    <hyperlink ref="C132" r:id="rId65" xr:uid="{0CE87B3B-98A2-4951-9A74-BC4C6EA282AF}"/>
    <hyperlink ref="C126" r:id="rId66" xr:uid="{E8934C4B-9C17-4150-AD53-48B7AEAE0169}"/>
    <hyperlink ref="C112" r:id="rId67" xr:uid="{FBE713A2-FCE1-41CD-9029-3278C294063B}"/>
    <hyperlink ref="C115" r:id="rId68" xr:uid="{F22B2D9F-985F-48BC-B02F-5C7A7F23F53B}"/>
    <hyperlink ref="C115:S115" r:id="rId69" display="https://ressources-naturelles.canada.ca/science-et-donnees/science-et-recherche/dangers-naturels/cartographie-des-inondations/24228" xr:uid="{604405F3-A826-4360-BF5A-3623510A8484}"/>
    <hyperlink ref="J139:L139" location="Références!B4" display="Retour en haut de page" xr:uid="{D980E069-6097-4FE7-B2E9-38F76A5FC330}"/>
    <hyperlink ref="B138:E139" location="Glossaire!B4" display="Back to Glossary" xr:uid="{15B62829-684D-430E-BABE-5AA65B3B1C93}"/>
  </hyperlinks>
  <pageMargins left="0.39370078740157483" right="0.39370078740157483" top="0.39370078740157483" bottom="0.39370078740157483" header="0.51181102362204722" footer="0.31496062992125984"/>
  <pageSetup scale="53" fitToHeight="0" orientation="portrait" horizontalDpi="1200" verticalDpi="1200" r:id="rId70"/>
  <rowBreaks count="1" manualBreakCount="1">
    <brk id="82"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CA002-07A2-462B-96F2-9E92D3E195B0}">
  <sheetPr>
    <tabColor theme="0" tint="-0.14999847407452621"/>
  </sheetPr>
  <dimension ref="A1:T16"/>
  <sheetViews>
    <sheetView workbookViewId="0">
      <selection activeCell="A2" sqref="A2"/>
    </sheetView>
  </sheetViews>
  <sheetFormatPr defaultColWidth="0" defaultRowHeight="13.8" x14ac:dyDescent="0.25"/>
  <cols>
    <col min="1" max="20" width="8.796875" customWidth="1"/>
    <col min="21" max="16384" width="8.796875" hidden="1"/>
  </cols>
  <sheetData>
    <row r="1" spans="1:20" ht="14.4" x14ac:dyDescent="0.25">
      <c r="A1" s="1"/>
      <c r="B1" s="1"/>
      <c r="C1" s="1"/>
      <c r="D1" s="1"/>
      <c r="E1" s="1"/>
      <c r="F1" s="1"/>
      <c r="G1" s="1"/>
      <c r="H1" s="1"/>
      <c r="I1" s="1"/>
      <c r="J1" s="1"/>
      <c r="K1" s="1"/>
      <c r="L1" s="1"/>
      <c r="M1" s="1"/>
      <c r="N1" s="1"/>
      <c r="O1" s="1"/>
      <c r="P1" s="1"/>
      <c r="Q1" s="1"/>
      <c r="R1" s="6"/>
      <c r="S1" s="1"/>
      <c r="T1" s="1"/>
    </row>
    <row r="2" spans="1:20" ht="49.8" customHeight="1" x14ac:dyDescent="0.3">
      <c r="A2" s="1"/>
      <c r="B2" s="7"/>
      <c r="C2" s="8"/>
      <c r="D2" s="9"/>
      <c r="E2" s="9" t="s">
        <v>822</v>
      </c>
      <c r="F2" s="7"/>
      <c r="G2" s="7"/>
      <c r="H2" s="7"/>
      <c r="I2" s="7"/>
      <c r="J2" s="7"/>
      <c r="K2" s="7"/>
      <c r="L2" s="7"/>
      <c r="M2" s="7"/>
      <c r="N2" s="7"/>
      <c r="O2" s="7"/>
      <c r="P2" s="7"/>
      <c r="Q2" s="7"/>
      <c r="R2" s="10"/>
      <c r="S2" s="7"/>
      <c r="T2" s="1"/>
    </row>
    <row r="3" spans="1:20" ht="14.4" x14ac:dyDescent="0.25">
      <c r="A3" s="1"/>
      <c r="B3" s="1"/>
      <c r="C3" s="1"/>
      <c r="D3" s="1"/>
      <c r="E3" s="1"/>
      <c r="F3" s="1"/>
      <c r="G3" s="1"/>
      <c r="H3" s="1"/>
      <c r="I3" s="1"/>
      <c r="J3" s="1"/>
      <c r="K3" s="1"/>
      <c r="L3" s="1"/>
      <c r="M3" s="1"/>
      <c r="N3" s="1"/>
      <c r="O3" s="1"/>
      <c r="P3" s="1"/>
      <c r="Q3" s="1"/>
      <c r="R3" s="6"/>
      <c r="S3" s="1"/>
      <c r="T3" s="1"/>
    </row>
    <row r="4" spans="1:20" ht="14.4" x14ac:dyDescent="0.25">
      <c r="A4" s="1"/>
      <c r="B4" s="1"/>
      <c r="C4" s="1"/>
      <c r="D4" s="1"/>
      <c r="E4" s="1"/>
      <c r="F4" s="1"/>
      <c r="G4" s="1"/>
      <c r="H4" s="1"/>
      <c r="I4" s="1"/>
      <c r="J4" s="1"/>
      <c r="K4" s="1"/>
      <c r="L4" s="1"/>
      <c r="M4" s="1"/>
      <c r="N4" s="1"/>
      <c r="O4" s="1"/>
      <c r="P4" s="1"/>
      <c r="Q4" s="1"/>
      <c r="R4" s="6"/>
      <c r="S4" s="1"/>
      <c r="T4" s="1"/>
    </row>
    <row r="5" spans="1:20" ht="14.4" x14ac:dyDescent="0.3">
      <c r="A5" s="1"/>
      <c r="B5" s="11"/>
      <c r="C5" s="12" t="s">
        <v>823</v>
      </c>
      <c r="D5" s="13"/>
      <c r="E5" s="13"/>
      <c r="F5" s="13"/>
      <c r="G5" s="13"/>
      <c r="H5" s="13"/>
      <c r="I5" s="13"/>
      <c r="J5" s="13"/>
      <c r="K5" s="13"/>
      <c r="L5" s="13"/>
      <c r="M5" s="13"/>
      <c r="N5" s="13"/>
      <c r="O5" s="13"/>
      <c r="P5" s="13"/>
      <c r="Q5" s="14"/>
      <c r="R5" s="15" t="s">
        <v>577</v>
      </c>
      <c r="S5" s="16"/>
      <c r="T5" s="1"/>
    </row>
    <row r="6" spans="1:20" ht="14.4" x14ac:dyDescent="0.3">
      <c r="A6" s="1"/>
      <c r="B6" s="17"/>
      <c r="C6" s="880"/>
      <c r="D6" s="881"/>
      <c r="E6" s="881"/>
      <c r="F6" s="881"/>
      <c r="G6" s="881"/>
      <c r="H6" s="881"/>
      <c r="I6" s="881"/>
      <c r="J6" s="881"/>
      <c r="K6" s="881"/>
      <c r="L6" s="881"/>
      <c r="M6" s="881"/>
      <c r="N6" s="881"/>
      <c r="O6" s="881"/>
      <c r="P6" s="881"/>
      <c r="Q6" s="881"/>
      <c r="R6" s="882"/>
      <c r="S6" s="18"/>
      <c r="T6" s="19"/>
    </row>
    <row r="7" spans="1:20" ht="105.6" customHeight="1" x14ac:dyDescent="0.3">
      <c r="A7" s="1"/>
      <c r="B7" s="17"/>
      <c r="C7" s="883"/>
      <c r="D7" s="884"/>
      <c r="E7" s="884"/>
      <c r="F7" s="884"/>
      <c r="G7" s="884"/>
      <c r="H7" s="884"/>
      <c r="I7" s="884"/>
      <c r="J7" s="884"/>
      <c r="K7" s="884"/>
      <c r="L7" s="884"/>
      <c r="M7" s="884"/>
      <c r="N7" s="884"/>
      <c r="O7" s="884"/>
      <c r="P7" s="884"/>
      <c r="Q7" s="884"/>
      <c r="R7" s="885"/>
      <c r="S7" s="18"/>
      <c r="T7" s="19"/>
    </row>
    <row r="8" spans="1:20" ht="14.4" x14ac:dyDescent="0.25">
      <c r="A8" s="1"/>
      <c r="B8" s="1"/>
      <c r="C8" s="1"/>
      <c r="D8" s="1"/>
      <c r="E8" s="1"/>
      <c r="F8" s="1"/>
      <c r="G8" s="1"/>
      <c r="H8" s="1"/>
      <c r="I8" s="1"/>
      <c r="J8" s="1"/>
      <c r="K8" s="1"/>
      <c r="L8" s="1"/>
      <c r="M8" s="1"/>
      <c r="N8" s="1"/>
      <c r="O8" s="1"/>
      <c r="P8" s="1"/>
      <c r="Q8" s="1"/>
      <c r="R8" s="6"/>
      <c r="S8" s="1"/>
      <c r="T8" s="1"/>
    </row>
    <row r="9" spans="1:20" ht="14.4" x14ac:dyDescent="0.25">
      <c r="A9" s="1"/>
      <c r="B9" s="11"/>
      <c r="C9" s="21" t="s">
        <v>724</v>
      </c>
      <c r="D9" s="17"/>
      <c r="E9" s="17"/>
      <c r="F9" s="17"/>
      <c r="G9" s="17"/>
      <c r="H9" s="17"/>
      <c r="I9" s="17"/>
      <c r="J9" s="17"/>
      <c r="K9" s="17"/>
      <c r="L9" s="17"/>
      <c r="M9" s="17"/>
      <c r="N9" s="17"/>
      <c r="O9" s="17"/>
      <c r="P9" s="17"/>
      <c r="Q9" s="22"/>
      <c r="R9" s="15" t="s">
        <v>575</v>
      </c>
      <c r="S9" s="23"/>
      <c r="T9" s="1"/>
    </row>
    <row r="10" spans="1:20" ht="14.4" x14ac:dyDescent="0.25">
      <c r="A10" s="1"/>
      <c r="B10" s="11"/>
      <c r="C10" s="880"/>
      <c r="D10" s="881"/>
      <c r="E10" s="881"/>
      <c r="F10" s="881"/>
      <c r="G10" s="881"/>
      <c r="H10" s="881"/>
      <c r="I10" s="881"/>
      <c r="J10" s="881"/>
      <c r="K10" s="881"/>
      <c r="L10" s="881"/>
      <c r="M10" s="881"/>
      <c r="N10" s="881"/>
      <c r="O10" s="881"/>
      <c r="P10" s="881"/>
      <c r="Q10" s="881"/>
      <c r="R10" s="882"/>
      <c r="S10" s="18"/>
      <c r="T10" s="1"/>
    </row>
    <row r="11" spans="1:20" ht="124.2" customHeight="1" x14ac:dyDescent="0.25">
      <c r="A11" s="1"/>
      <c r="B11" s="17"/>
      <c r="C11" s="883"/>
      <c r="D11" s="884"/>
      <c r="E11" s="884"/>
      <c r="F11" s="884"/>
      <c r="G11" s="884"/>
      <c r="H11" s="884"/>
      <c r="I11" s="884"/>
      <c r="J11" s="884"/>
      <c r="K11" s="884"/>
      <c r="L11" s="884"/>
      <c r="M11" s="884"/>
      <c r="N11" s="884"/>
      <c r="O11" s="884"/>
      <c r="P11" s="884"/>
      <c r="Q11" s="884"/>
      <c r="R11" s="885"/>
      <c r="S11" s="18"/>
      <c r="T11" s="1"/>
    </row>
    <row r="12" spans="1:20" ht="14.4" x14ac:dyDescent="0.25">
      <c r="A12" s="1"/>
      <c r="B12" s="1"/>
      <c r="C12" s="1"/>
      <c r="D12" s="1"/>
      <c r="E12" s="1"/>
      <c r="F12" s="1"/>
      <c r="G12" s="1"/>
      <c r="H12" s="1"/>
      <c r="I12" s="1"/>
      <c r="J12" s="1"/>
      <c r="K12" s="1"/>
      <c r="L12" s="1"/>
      <c r="M12" s="1"/>
      <c r="N12" s="1"/>
      <c r="O12" s="1"/>
      <c r="P12" s="1"/>
      <c r="Q12" s="1"/>
      <c r="R12" s="6"/>
      <c r="S12" s="1"/>
      <c r="T12" s="1"/>
    </row>
    <row r="13" spans="1:20" ht="14.4" x14ac:dyDescent="0.25">
      <c r="A13" s="1"/>
      <c r="B13" s="11"/>
      <c r="C13" s="12" t="s">
        <v>724</v>
      </c>
      <c r="D13" s="17"/>
      <c r="E13" s="17"/>
      <c r="F13" s="17"/>
      <c r="G13" s="17"/>
      <c r="H13" s="17"/>
      <c r="I13" s="17"/>
      <c r="J13" s="17"/>
      <c r="K13" s="17"/>
      <c r="L13" s="17"/>
      <c r="M13" s="17"/>
      <c r="N13" s="17"/>
      <c r="O13" s="17"/>
      <c r="P13" s="17"/>
      <c r="Q13" s="16"/>
      <c r="R13" s="15" t="s">
        <v>824</v>
      </c>
      <c r="S13" s="24"/>
      <c r="T13" s="25"/>
    </row>
    <row r="14" spans="1:20" ht="14.4" x14ac:dyDescent="0.25">
      <c r="A14" s="1"/>
      <c r="B14" s="17"/>
      <c r="C14" s="886"/>
      <c r="D14" s="887"/>
      <c r="E14" s="887"/>
      <c r="F14" s="887"/>
      <c r="G14" s="887"/>
      <c r="H14" s="887"/>
      <c r="I14" s="887"/>
      <c r="J14" s="887"/>
      <c r="K14" s="887"/>
      <c r="L14" s="887"/>
      <c r="M14" s="887"/>
      <c r="N14" s="887"/>
      <c r="O14" s="887"/>
      <c r="P14" s="887"/>
      <c r="Q14" s="887"/>
      <c r="R14" s="888"/>
      <c r="S14" s="18"/>
      <c r="T14" s="25"/>
    </row>
    <row r="15" spans="1:20" ht="115.8" customHeight="1" x14ac:dyDescent="0.25">
      <c r="A15" s="1"/>
      <c r="B15" s="17"/>
      <c r="C15" s="889"/>
      <c r="D15" s="890"/>
      <c r="E15" s="890"/>
      <c r="F15" s="890"/>
      <c r="G15" s="890"/>
      <c r="H15" s="890"/>
      <c r="I15" s="890"/>
      <c r="J15" s="890"/>
      <c r="K15" s="890"/>
      <c r="L15" s="890"/>
      <c r="M15" s="890"/>
      <c r="N15" s="890"/>
      <c r="O15" s="890"/>
      <c r="P15" s="890"/>
      <c r="Q15" s="890"/>
      <c r="R15" s="891"/>
      <c r="S15" s="18"/>
      <c r="T15" s="25"/>
    </row>
    <row r="16" spans="1:20" ht="14.4" x14ac:dyDescent="0.25">
      <c r="A16" s="1"/>
      <c r="B16" s="1"/>
      <c r="C16" s="1"/>
      <c r="D16" s="25"/>
      <c r="E16" s="25"/>
      <c r="F16" s="25"/>
      <c r="G16" s="25"/>
      <c r="H16" s="25"/>
      <c r="I16" s="25"/>
      <c r="J16" s="25"/>
      <c r="K16" s="25"/>
      <c r="L16" s="25"/>
      <c r="M16" s="25"/>
      <c r="N16" s="25"/>
      <c r="O16" s="25"/>
      <c r="P16" s="25"/>
      <c r="Q16" s="25"/>
      <c r="R16" s="6"/>
      <c r="S16" s="25"/>
      <c r="T16" s="25"/>
    </row>
  </sheetData>
  <mergeCells count="3">
    <mergeCell ref="C10:R11"/>
    <mergeCell ref="C14:R15"/>
    <mergeCell ref="C6:R7"/>
  </mergeCells>
  <hyperlinks>
    <hyperlink ref="R5" location="'Section I'!B5" display="&lt; Back to Section I" xr:uid="{72692B8A-A18B-44F9-ACE0-D085A4E9A1FE}"/>
    <hyperlink ref="R9" location="'Section II'!A5" display="&lt; Back to Section II" xr:uid="{F9A60594-E546-42C7-81D5-3A80D3470720}"/>
    <hyperlink ref="R13" location="'Section III'!A5" display="&lt; Back to Section III" xr:uid="{6038F3D6-0575-48CB-8A05-D59CD31C5EE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507AB-3568-4221-B27A-D0C78573BEFC}">
  <sheetPr>
    <tabColor theme="8" tint="0.39997558519241921"/>
    <pageSetUpPr fitToPage="1"/>
  </sheetPr>
  <dimension ref="A1:AB291"/>
  <sheetViews>
    <sheetView showGridLines="0" zoomScaleNormal="100" workbookViewId="0">
      <pane ySplit="4" topLeftCell="A18" activePane="bottomLeft" state="frozen"/>
      <selection pane="bottomLeft"/>
    </sheetView>
  </sheetViews>
  <sheetFormatPr defaultColWidth="0" defaultRowHeight="14.4" zeroHeight="1" x14ac:dyDescent="0.25"/>
  <cols>
    <col min="1" max="1" width="3.59765625" style="1" customWidth="1"/>
    <col min="2" max="3" width="8.8984375" style="1" customWidth="1"/>
    <col min="4" max="4" width="9.3984375" style="1" customWidth="1"/>
    <col min="5" max="18" width="8.8984375" style="1" customWidth="1"/>
    <col min="19" max="19" width="6" style="1" customWidth="1"/>
    <col min="20" max="20" width="3.59765625" style="1" customWidth="1"/>
    <col min="21" max="21" width="0" style="1" hidden="1" customWidth="1"/>
    <col min="22" max="16384" width="0" style="1" hidden="1"/>
  </cols>
  <sheetData>
    <row r="1" spans="2:28" x14ac:dyDescent="0.25"/>
    <row r="2" spans="2:28" ht="14.1" customHeight="1" x14ac:dyDescent="0.25">
      <c r="B2" s="112"/>
      <c r="C2" s="112"/>
      <c r="D2" s="112"/>
      <c r="E2" s="112"/>
      <c r="F2" s="112"/>
      <c r="G2" s="112"/>
      <c r="H2" s="112"/>
      <c r="I2" s="112"/>
      <c r="J2" s="112"/>
      <c r="K2" s="112"/>
      <c r="L2" s="112"/>
      <c r="M2" s="112"/>
      <c r="N2" s="112"/>
      <c r="O2" s="112"/>
      <c r="P2" s="112"/>
      <c r="Q2" s="112"/>
      <c r="R2" s="112"/>
      <c r="S2" s="112"/>
    </row>
    <row r="3" spans="2:28" ht="50.1" customHeight="1" x14ac:dyDescent="0.25">
      <c r="B3" s="112"/>
      <c r="C3" s="113" t="e" vm="3">
        <v>#VALUE!</v>
      </c>
      <c r="D3" s="112"/>
      <c r="E3" s="114" t="s">
        <v>255</v>
      </c>
      <c r="F3" s="115"/>
      <c r="G3" s="115"/>
      <c r="H3" s="115"/>
      <c r="I3" s="115"/>
      <c r="J3" s="115"/>
      <c r="K3" s="115"/>
      <c r="L3" s="115"/>
      <c r="M3" s="115"/>
      <c r="N3" s="115"/>
      <c r="O3" s="115"/>
      <c r="P3" s="115"/>
      <c r="Q3" s="115"/>
      <c r="R3" s="115"/>
      <c r="S3" s="115"/>
    </row>
    <row r="4" spans="2:28" ht="14.1" customHeight="1" x14ac:dyDescent="0.25">
      <c r="B4" s="112"/>
      <c r="C4" s="113"/>
      <c r="D4" s="112"/>
      <c r="E4" s="114"/>
      <c r="F4" s="115"/>
      <c r="G4" s="115"/>
      <c r="H4" s="115"/>
      <c r="I4" s="115"/>
      <c r="J4" s="115"/>
      <c r="K4" s="115"/>
      <c r="L4" s="115"/>
      <c r="M4" s="115"/>
      <c r="N4" s="115"/>
      <c r="O4" s="115"/>
      <c r="P4" s="115"/>
      <c r="Q4" s="115"/>
      <c r="R4" s="115"/>
      <c r="S4" s="115"/>
    </row>
    <row r="5" spans="2:28" ht="20.100000000000001" customHeight="1" x14ac:dyDescent="0.25">
      <c r="B5" s="17"/>
      <c r="C5" s="21"/>
      <c r="D5" s="17"/>
      <c r="E5" s="17"/>
      <c r="F5" s="17"/>
      <c r="G5" s="17"/>
      <c r="H5" s="17"/>
      <c r="I5" s="17"/>
      <c r="J5" s="17"/>
      <c r="K5" s="17"/>
      <c r="L5" s="17"/>
      <c r="M5" s="17"/>
      <c r="N5" s="17"/>
      <c r="O5" s="17"/>
      <c r="P5" s="17"/>
      <c r="Q5" s="17"/>
      <c r="R5" s="17"/>
      <c r="S5" s="17"/>
    </row>
    <row r="6" spans="2:28" ht="20.100000000000001" customHeight="1" x14ac:dyDescent="0.25">
      <c r="B6" s="17"/>
      <c r="C6" s="663" t="s">
        <v>860</v>
      </c>
      <c r="D6" s="663"/>
      <c r="E6" s="663"/>
      <c r="F6" s="663"/>
      <c r="G6" s="663"/>
      <c r="H6" s="663"/>
      <c r="I6" s="663"/>
      <c r="J6" s="663"/>
      <c r="K6" s="663"/>
      <c r="L6" s="663"/>
      <c r="M6" s="4"/>
      <c r="N6" s="17"/>
      <c r="O6" s="17"/>
      <c r="P6" s="704" t="s">
        <v>149</v>
      </c>
      <c r="Q6" s="704"/>
      <c r="R6" s="116" t="e" vm="13">
        <v>#VALUE!</v>
      </c>
      <c r="S6" s="17"/>
    </row>
    <row r="7" spans="2:28" ht="20.100000000000001" customHeight="1" x14ac:dyDescent="0.25">
      <c r="B7" s="17"/>
      <c r="C7" s="663"/>
      <c r="D7" s="663"/>
      <c r="E7" s="663"/>
      <c r="F7" s="663"/>
      <c r="G7" s="663"/>
      <c r="H7" s="663"/>
      <c r="I7" s="663"/>
      <c r="J7" s="663"/>
      <c r="K7" s="663"/>
      <c r="L7" s="663"/>
      <c r="M7" s="4"/>
      <c r="N7" s="17"/>
      <c r="O7" s="17"/>
      <c r="P7" s="17"/>
      <c r="Q7" s="17"/>
      <c r="R7" s="17"/>
      <c r="S7" s="17"/>
    </row>
    <row r="8" spans="2:28" ht="20.100000000000001" customHeight="1" x14ac:dyDescent="0.3">
      <c r="B8" s="17"/>
      <c r="C8" s="13"/>
      <c r="D8" s="13"/>
      <c r="E8" s="13"/>
      <c r="F8" s="13"/>
      <c r="G8" s="13"/>
      <c r="H8" s="13"/>
      <c r="I8" s="13"/>
      <c r="J8" s="13"/>
      <c r="K8" s="13"/>
      <c r="L8" s="13"/>
      <c r="M8" s="13"/>
      <c r="N8" s="4"/>
      <c r="O8" s="4"/>
      <c r="P8" s="705" t="s">
        <v>151</v>
      </c>
      <c r="Q8" s="705"/>
      <c r="R8" s="116" t="e" vm="13">
        <v>#VALUE!</v>
      </c>
      <c r="S8" s="17"/>
    </row>
    <row r="9" spans="2:28" ht="20.100000000000001" customHeight="1" x14ac:dyDescent="0.25">
      <c r="B9" s="17"/>
      <c r="C9" s="663" t="s">
        <v>861</v>
      </c>
      <c r="D9" s="663"/>
      <c r="E9" s="663"/>
      <c r="F9" s="663"/>
      <c r="G9" s="663"/>
      <c r="H9" s="663"/>
      <c r="I9" s="663"/>
      <c r="J9" s="663"/>
      <c r="K9" s="663"/>
      <c r="L9" s="663"/>
      <c r="M9" s="4"/>
      <c r="N9" s="4"/>
      <c r="O9" s="4"/>
      <c r="P9" s="4"/>
      <c r="Q9" s="4"/>
      <c r="R9" s="117"/>
      <c r="S9" s="17"/>
      <c r="Z9" s="1" t="s">
        <v>3</v>
      </c>
      <c r="AA9" s="1" t="s">
        <v>4</v>
      </c>
      <c r="AB9" s="1" t="str">
        <f>HLOOKUP(S1_B2, HMLN, 2,FALSE)</f>
        <v>non répondu</v>
      </c>
    </row>
    <row r="10" spans="2:28" ht="20.100000000000001" customHeight="1" x14ac:dyDescent="0.3">
      <c r="B10" s="17"/>
      <c r="C10" s="663"/>
      <c r="D10" s="663"/>
      <c r="E10" s="663"/>
      <c r="F10" s="663"/>
      <c r="G10" s="663"/>
      <c r="H10" s="663"/>
      <c r="I10" s="663"/>
      <c r="J10" s="663"/>
      <c r="K10" s="663"/>
      <c r="L10" s="663"/>
      <c r="M10" s="4"/>
      <c r="N10" s="13"/>
      <c r="O10" s="705" t="s">
        <v>152</v>
      </c>
      <c r="P10" s="705"/>
      <c r="Q10" s="705"/>
      <c r="R10" s="118" t="e" vm="13">
        <v>#VALUE!</v>
      </c>
      <c r="S10" s="119"/>
      <c r="Z10" s="1" t="s">
        <v>5</v>
      </c>
      <c r="AA10" s="1" t="s">
        <v>6</v>
      </c>
      <c r="AB10" s="1" t="str">
        <f>HLOOKUP(S1_B3, HMLN, 2,FALSE)</f>
        <v>non répondu</v>
      </c>
    </row>
    <row r="11" spans="2:28" ht="20.100000000000001" customHeight="1" x14ac:dyDescent="0.3">
      <c r="B11" s="17"/>
      <c r="C11" s="663"/>
      <c r="D11" s="663"/>
      <c r="E11" s="663"/>
      <c r="F11" s="663"/>
      <c r="G11" s="663"/>
      <c r="H11" s="663"/>
      <c r="I11" s="663"/>
      <c r="J11" s="663"/>
      <c r="K11" s="663"/>
      <c r="L11" s="663"/>
      <c r="M11" s="4"/>
      <c r="N11" s="17"/>
      <c r="O11" s="17"/>
      <c r="P11" s="17"/>
      <c r="Q11" s="17"/>
      <c r="R11" s="120"/>
      <c r="S11" s="17"/>
      <c r="T11" s="121"/>
      <c r="U11" s="121"/>
      <c r="Z11" s="1" t="s">
        <v>7</v>
      </c>
      <c r="AA11" s="1" t="s">
        <v>8</v>
      </c>
      <c r="AB11" s="1" t="str">
        <f>HLOOKUP(S1_B4, HMLN, 2,FALSE)</f>
        <v>non répondu</v>
      </c>
    </row>
    <row r="12" spans="2:28" ht="20.100000000000001" customHeight="1" x14ac:dyDescent="0.25">
      <c r="B12" s="17"/>
      <c r="C12" s="663" t="s">
        <v>150</v>
      </c>
      <c r="D12" s="663"/>
      <c r="E12" s="663"/>
      <c r="F12" s="663"/>
      <c r="G12" s="663"/>
      <c r="H12" s="663"/>
      <c r="I12" s="17"/>
      <c r="J12" s="17"/>
      <c r="K12" s="17"/>
      <c r="L12" s="17"/>
      <c r="M12" s="17"/>
      <c r="N12" s="4"/>
      <c r="O12" s="4"/>
      <c r="P12" s="705" t="s">
        <v>112</v>
      </c>
      <c r="Q12" s="705"/>
      <c r="R12" s="118" t="e" vm="17">
        <v>#VALUE!</v>
      </c>
      <c r="S12" s="17"/>
      <c r="Z12" s="1" t="s">
        <v>11</v>
      </c>
      <c r="AA12" s="1" t="s">
        <v>12</v>
      </c>
      <c r="AB12" s="1" t="str">
        <f>HLOOKUP(S1_C2, HMLN, 2,FALSE)</f>
        <v>non répondu</v>
      </c>
    </row>
    <row r="13" spans="2:28" ht="20.100000000000001" customHeight="1" x14ac:dyDescent="0.25">
      <c r="B13" s="17"/>
      <c r="C13" s="122" t="s">
        <v>107</v>
      </c>
      <c r="D13" s="707" t="s">
        <v>245</v>
      </c>
      <c r="E13" s="707"/>
      <c r="F13" s="707"/>
      <c r="G13" s="707"/>
      <c r="H13" s="707"/>
      <c r="I13" s="707"/>
      <c r="J13" s="707"/>
      <c r="K13" s="707"/>
      <c r="L13" s="707"/>
      <c r="M13" s="707"/>
      <c r="N13" s="17"/>
      <c r="O13" s="17"/>
      <c r="P13" s="17"/>
      <c r="Q13" s="17"/>
      <c r="R13" s="17"/>
      <c r="S13" s="17"/>
      <c r="Z13" s="1" t="s">
        <v>13</v>
      </c>
      <c r="AA13" s="1" t="s">
        <v>14</v>
      </c>
      <c r="AB13" s="1" t="str">
        <f>HLOOKUP(S1_C3, HMLN, 2,FALSE)</f>
        <v>non répondu</v>
      </c>
    </row>
    <row r="14" spans="2:28" ht="20.100000000000001" customHeight="1" x14ac:dyDescent="0.25">
      <c r="B14" s="17"/>
      <c r="C14" s="122" t="s">
        <v>108</v>
      </c>
      <c r="D14" s="707" t="s">
        <v>564</v>
      </c>
      <c r="E14" s="707"/>
      <c r="F14" s="707"/>
      <c r="G14" s="707"/>
      <c r="H14" s="707"/>
      <c r="I14" s="707"/>
      <c r="J14" s="707"/>
      <c r="K14" s="707"/>
      <c r="L14" s="707"/>
      <c r="M14" s="707"/>
      <c r="N14" s="710"/>
      <c r="O14" s="710"/>
      <c r="P14" s="710"/>
      <c r="Q14" s="731"/>
      <c r="R14" s="731"/>
      <c r="S14" s="731"/>
      <c r="Z14" s="1" t="s">
        <v>15</v>
      </c>
      <c r="AA14" s="1" t="s">
        <v>16</v>
      </c>
      <c r="AB14" s="1" t="str">
        <f>HLOOKUP(S1_C4, HMLN, 2,FALSE)</f>
        <v>non répondu</v>
      </c>
    </row>
    <row r="15" spans="2:28" ht="20.100000000000001" customHeight="1" x14ac:dyDescent="0.25">
      <c r="B15" s="17"/>
      <c r="C15" s="122" t="s">
        <v>109</v>
      </c>
      <c r="D15" s="707" t="s">
        <v>242</v>
      </c>
      <c r="E15" s="707"/>
      <c r="F15" s="707"/>
      <c r="G15" s="707"/>
      <c r="H15" s="707"/>
      <c r="I15" s="707"/>
      <c r="J15" s="707"/>
      <c r="K15" s="707"/>
      <c r="L15" s="707"/>
      <c r="M15" s="707"/>
      <c r="N15" s="710"/>
      <c r="O15" s="710"/>
      <c r="P15" s="710"/>
      <c r="Q15" s="731"/>
      <c r="R15" s="731"/>
      <c r="S15" s="731"/>
      <c r="Z15" s="1" t="s">
        <v>17</v>
      </c>
      <c r="AA15" s="1" t="s">
        <v>18</v>
      </c>
      <c r="AB15" s="1" t="str">
        <f>HLOOKUP(S1_D1, HMLN, 2,FALSE)</f>
        <v>non répondu</v>
      </c>
    </row>
    <row r="16" spans="2:28" ht="20.100000000000001" customHeight="1" x14ac:dyDescent="0.3">
      <c r="B16" s="17"/>
      <c r="C16" s="122" t="s">
        <v>110</v>
      </c>
      <c r="D16" s="70" t="s">
        <v>243</v>
      </c>
      <c r="E16" s="70"/>
      <c r="F16" s="70"/>
      <c r="G16" s="70"/>
      <c r="H16" s="70"/>
      <c r="I16" s="70"/>
      <c r="J16" s="70"/>
      <c r="K16" s="70"/>
      <c r="L16" s="70"/>
      <c r="M16" s="70"/>
      <c r="N16" s="17"/>
      <c r="O16" s="17"/>
      <c r="P16" s="17"/>
      <c r="Q16" s="17"/>
      <c r="R16" s="120"/>
      <c r="S16" s="17"/>
      <c r="Z16" s="1" t="s">
        <v>19</v>
      </c>
      <c r="AA16" s="1" t="s">
        <v>20</v>
      </c>
      <c r="AB16" s="1" t="str">
        <f>HLOOKUP(S1_D2, HMLN, 2,FALSE)</f>
        <v>non répondu</v>
      </c>
    </row>
    <row r="17" spans="2:19" ht="20.100000000000001" customHeight="1" x14ac:dyDescent="0.3">
      <c r="B17" s="17"/>
      <c r="C17" s="17"/>
      <c r="D17" s="17"/>
      <c r="E17" s="17"/>
      <c r="F17" s="17"/>
      <c r="G17" s="17"/>
      <c r="H17" s="17"/>
      <c r="I17" s="17"/>
      <c r="J17" s="17"/>
      <c r="K17" s="17"/>
      <c r="L17" s="17"/>
      <c r="M17" s="17"/>
      <c r="N17" s="17"/>
      <c r="O17" s="17"/>
      <c r="P17" s="17"/>
      <c r="Q17" s="17"/>
      <c r="R17" s="120"/>
      <c r="S17" s="17"/>
    </row>
    <row r="18" spans="2:19" ht="20.100000000000001" customHeight="1" x14ac:dyDescent="0.25">
      <c r="B18" s="17"/>
      <c r="C18" s="123" t="s">
        <v>239</v>
      </c>
      <c r="D18" s="17"/>
      <c r="E18" s="17"/>
      <c r="F18" s="17"/>
      <c r="G18" s="17"/>
      <c r="H18" s="17"/>
      <c r="I18" s="17"/>
      <c r="J18" s="17"/>
      <c r="K18" s="17"/>
      <c r="L18" s="17"/>
      <c r="M18" s="17"/>
      <c r="N18" s="17"/>
      <c r="O18" s="17"/>
      <c r="P18" s="17"/>
      <c r="Q18" s="17"/>
      <c r="R18" s="17"/>
      <c r="S18" s="17"/>
    </row>
    <row r="19" spans="2:19" ht="14.1" customHeight="1" thickBot="1" x14ac:dyDescent="0.3">
      <c r="B19" s="17"/>
      <c r="C19" s="123"/>
      <c r="D19" s="21"/>
      <c r="E19" s="17"/>
      <c r="F19" s="17"/>
      <c r="G19" s="17"/>
      <c r="H19" s="17"/>
      <c r="I19" s="17"/>
      <c r="J19" s="17"/>
      <c r="K19" s="17"/>
      <c r="L19" s="17"/>
      <c r="M19" s="17"/>
      <c r="N19" s="124"/>
      <c r="O19" s="17"/>
      <c r="P19" s="17"/>
      <c r="Q19" s="17"/>
      <c r="R19" s="17"/>
      <c r="S19" s="17"/>
    </row>
    <row r="20" spans="2:19" ht="14.1" customHeight="1" thickTop="1" x14ac:dyDescent="0.25">
      <c r="B20" s="17"/>
      <c r="C20" s="125"/>
      <c r="D20" s="126"/>
      <c r="E20" s="127"/>
      <c r="F20" s="127"/>
      <c r="G20" s="127"/>
      <c r="H20" s="127"/>
      <c r="I20" s="127"/>
      <c r="J20" s="127"/>
      <c r="K20" s="127"/>
      <c r="L20" s="127"/>
      <c r="M20" s="127"/>
      <c r="N20" s="128"/>
      <c r="O20" s="4"/>
      <c r="P20" s="4"/>
      <c r="Q20" s="4"/>
      <c r="R20" s="4"/>
      <c r="S20" s="17"/>
    </row>
    <row r="21" spans="2:19" ht="20.100000000000001" customHeight="1" x14ac:dyDescent="0.25">
      <c r="B21" s="17"/>
      <c r="C21" s="129" t="s">
        <v>588</v>
      </c>
      <c r="D21" s="130"/>
      <c r="E21" s="131"/>
      <c r="F21" s="131"/>
      <c r="G21" s="131"/>
      <c r="H21" s="131"/>
      <c r="I21" s="131"/>
      <c r="J21" s="131"/>
      <c r="K21" s="131"/>
      <c r="L21" s="131"/>
      <c r="M21" s="131"/>
      <c r="N21" s="132"/>
      <c r="O21" s="4"/>
      <c r="P21" s="4"/>
      <c r="Q21" s="4"/>
      <c r="R21" s="4"/>
      <c r="S21" s="17"/>
    </row>
    <row r="22" spans="2:19" ht="20.100000000000001" customHeight="1" x14ac:dyDescent="0.25">
      <c r="B22" s="17"/>
      <c r="C22" s="129"/>
      <c r="D22" s="130"/>
      <c r="E22" s="131"/>
      <c r="F22" s="131"/>
      <c r="G22" s="131"/>
      <c r="H22" s="131"/>
      <c r="I22" s="131"/>
      <c r="J22" s="131"/>
      <c r="K22" s="131"/>
      <c r="L22" s="131"/>
      <c r="M22" s="131"/>
      <c r="N22" s="132"/>
      <c r="O22" s="4"/>
      <c r="P22" s="4"/>
      <c r="Q22" s="4"/>
      <c r="R22" s="4"/>
      <c r="S22" s="17"/>
    </row>
    <row r="23" spans="2:19" ht="20.100000000000001" customHeight="1" x14ac:dyDescent="0.25">
      <c r="B23" s="17"/>
      <c r="C23" s="133"/>
      <c r="D23" s="134" t="s">
        <v>153</v>
      </c>
      <c r="E23" s="135" t="s">
        <v>485</v>
      </c>
      <c r="F23" s="136"/>
      <c r="G23" s="136"/>
      <c r="H23" s="136"/>
      <c r="I23" s="136"/>
      <c r="J23" s="136"/>
      <c r="K23" s="136"/>
      <c r="L23" s="136"/>
      <c r="M23" s="137"/>
      <c r="N23" s="138"/>
      <c r="O23" s="4"/>
      <c r="P23" s="708"/>
      <c r="Q23" s="708"/>
      <c r="R23" s="139"/>
      <c r="S23" s="17"/>
    </row>
    <row r="24" spans="2:19" ht="20.100000000000001" customHeight="1" x14ac:dyDescent="0.25">
      <c r="B24" s="17"/>
      <c r="C24" s="133"/>
      <c r="D24" s="140" t="s">
        <v>154</v>
      </c>
      <c r="E24" s="711" t="s">
        <v>486</v>
      </c>
      <c r="F24" s="711"/>
      <c r="G24" s="711"/>
      <c r="H24" s="711"/>
      <c r="I24" s="711"/>
      <c r="J24" s="711"/>
      <c r="K24" s="711"/>
      <c r="L24" s="711"/>
      <c r="M24" s="711"/>
      <c r="N24" s="712"/>
      <c r="O24" s="4"/>
      <c r="P24" s="4"/>
      <c r="Q24" s="4"/>
      <c r="R24" s="4"/>
      <c r="S24" s="17"/>
    </row>
    <row r="25" spans="2:19" ht="20.100000000000001" customHeight="1" x14ac:dyDescent="0.25">
      <c r="B25" s="17"/>
      <c r="C25" s="133"/>
      <c r="D25" s="141" t="s">
        <v>155</v>
      </c>
      <c r="E25" s="142" t="s">
        <v>157</v>
      </c>
      <c r="F25" s="137"/>
      <c r="G25" s="137"/>
      <c r="H25" s="137"/>
      <c r="I25" s="137"/>
      <c r="J25" s="137"/>
      <c r="K25" s="137"/>
      <c r="L25" s="137"/>
      <c r="M25" s="137"/>
      <c r="N25" s="138"/>
      <c r="O25" s="4"/>
      <c r="P25" s="4"/>
      <c r="Q25" s="4"/>
      <c r="R25" s="4"/>
      <c r="S25" s="17"/>
    </row>
    <row r="26" spans="2:19" ht="51.75" customHeight="1" x14ac:dyDescent="0.25">
      <c r="B26" s="17"/>
      <c r="C26" s="133"/>
      <c r="D26" s="143" t="s">
        <v>240</v>
      </c>
      <c r="E26" s="709" t="s">
        <v>487</v>
      </c>
      <c r="F26" s="709"/>
      <c r="G26" s="709"/>
      <c r="H26" s="709"/>
      <c r="I26" s="709"/>
      <c r="J26" s="709"/>
      <c r="K26" s="709"/>
      <c r="L26" s="709"/>
      <c r="M26" s="709"/>
      <c r="N26" s="138"/>
      <c r="O26" s="4"/>
      <c r="P26" s="4"/>
      <c r="Q26" s="4"/>
      <c r="R26" s="4"/>
      <c r="S26" s="17"/>
    </row>
    <row r="27" spans="2:19" ht="20.100000000000001" customHeight="1" x14ac:dyDescent="0.25">
      <c r="B27" s="17"/>
      <c r="C27" s="733" t="s">
        <v>241</v>
      </c>
      <c r="D27" s="734"/>
      <c r="E27" s="709" t="s">
        <v>560</v>
      </c>
      <c r="F27" s="709"/>
      <c r="G27" s="709"/>
      <c r="H27" s="709"/>
      <c r="I27" s="709"/>
      <c r="J27" s="709"/>
      <c r="K27" s="709"/>
      <c r="L27" s="709"/>
      <c r="M27" s="709"/>
      <c r="N27" s="132"/>
      <c r="O27" s="4"/>
      <c r="P27" s="4"/>
      <c r="Q27" s="4"/>
      <c r="R27" s="4"/>
      <c r="S27" s="17"/>
    </row>
    <row r="28" spans="2:19" ht="28.5" customHeight="1" x14ac:dyDescent="0.25">
      <c r="B28" s="17"/>
      <c r="C28" s="733"/>
      <c r="D28" s="734"/>
      <c r="E28" s="709"/>
      <c r="F28" s="709"/>
      <c r="G28" s="709"/>
      <c r="H28" s="709"/>
      <c r="I28" s="709"/>
      <c r="J28" s="709"/>
      <c r="K28" s="709"/>
      <c r="L28" s="709"/>
      <c r="M28" s="709"/>
      <c r="N28" s="132"/>
      <c r="O28" s="4"/>
      <c r="P28" s="4"/>
      <c r="Q28" s="4"/>
      <c r="R28" s="4"/>
      <c r="S28" s="17"/>
    </row>
    <row r="29" spans="2:19" ht="20.100000000000001" customHeight="1" x14ac:dyDescent="0.25">
      <c r="B29" s="17"/>
      <c r="C29" s="733"/>
      <c r="D29" s="734"/>
      <c r="E29" s="709"/>
      <c r="F29" s="709"/>
      <c r="G29" s="709"/>
      <c r="H29" s="709"/>
      <c r="I29" s="709"/>
      <c r="J29" s="709"/>
      <c r="K29" s="709"/>
      <c r="L29" s="709"/>
      <c r="M29" s="709"/>
      <c r="N29" s="132"/>
      <c r="O29" s="4"/>
      <c r="P29" s="4"/>
      <c r="Q29" s="4"/>
      <c r="R29" s="4"/>
      <c r="S29" s="17"/>
    </row>
    <row r="30" spans="2:19" ht="43.5" customHeight="1" x14ac:dyDescent="0.25">
      <c r="B30" s="17"/>
      <c r="C30" s="133"/>
      <c r="D30" s="715" t="s">
        <v>862</v>
      </c>
      <c r="E30" s="715"/>
      <c r="F30" s="715"/>
      <c r="G30" s="715"/>
      <c r="H30" s="715"/>
      <c r="I30" s="715"/>
      <c r="J30" s="715"/>
      <c r="K30" s="715"/>
      <c r="L30" s="715"/>
      <c r="M30" s="715"/>
      <c r="N30" s="132"/>
      <c r="O30" s="4"/>
      <c r="P30" s="4"/>
      <c r="Q30" s="4"/>
      <c r="R30" s="4"/>
      <c r="S30" s="17"/>
    </row>
    <row r="31" spans="2:19" ht="20.100000000000001" customHeight="1" x14ac:dyDescent="0.25">
      <c r="B31" s="17"/>
      <c r="C31" s="133"/>
      <c r="D31" s="715"/>
      <c r="E31" s="715"/>
      <c r="F31" s="715"/>
      <c r="G31" s="715"/>
      <c r="H31" s="715"/>
      <c r="I31" s="715"/>
      <c r="J31" s="715"/>
      <c r="K31" s="715"/>
      <c r="L31" s="715"/>
      <c r="M31" s="715"/>
      <c r="N31" s="132"/>
      <c r="O31" s="4"/>
      <c r="P31" s="4"/>
      <c r="Q31" s="4"/>
      <c r="R31" s="4"/>
      <c r="S31" s="17"/>
    </row>
    <row r="32" spans="2:19" ht="30.75" customHeight="1" x14ac:dyDescent="0.25">
      <c r="B32" s="17"/>
      <c r="C32" s="133"/>
      <c r="D32" s="715"/>
      <c r="E32" s="715"/>
      <c r="F32" s="715"/>
      <c r="G32" s="715"/>
      <c r="H32" s="715"/>
      <c r="I32" s="715"/>
      <c r="J32" s="715"/>
      <c r="K32" s="715"/>
      <c r="L32" s="715"/>
      <c r="M32" s="715"/>
      <c r="N32" s="132"/>
      <c r="O32" s="4"/>
      <c r="P32" s="4"/>
      <c r="Q32" s="4"/>
      <c r="R32" s="4"/>
      <c r="S32" s="17"/>
    </row>
    <row r="33" spans="2:19" ht="14.1" customHeight="1" thickBot="1" x14ac:dyDescent="0.3">
      <c r="B33" s="17"/>
      <c r="C33" s="144"/>
      <c r="D33" s="145"/>
      <c r="E33" s="146"/>
      <c r="F33" s="146"/>
      <c r="G33" s="146"/>
      <c r="H33" s="146"/>
      <c r="I33" s="146"/>
      <c r="J33" s="146"/>
      <c r="K33" s="146"/>
      <c r="L33" s="146"/>
      <c r="M33" s="147"/>
      <c r="N33" s="148"/>
      <c r="O33" s="4"/>
      <c r="P33" s="4"/>
      <c r="Q33" s="4"/>
      <c r="R33" s="4"/>
      <c r="S33" s="17"/>
    </row>
    <row r="34" spans="2:19" ht="20.100000000000001" customHeight="1" thickTop="1" x14ac:dyDescent="0.25">
      <c r="B34" s="17"/>
      <c r="C34" s="17"/>
      <c r="D34" s="74"/>
      <c r="E34" s="4"/>
      <c r="F34" s="4"/>
      <c r="G34" s="4"/>
      <c r="H34" s="4"/>
      <c r="I34" s="4"/>
      <c r="J34" s="4"/>
      <c r="K34" s="4"/>
      <c r="L34" s="4"/>
      <c r="M34" s="4"/>
      <c r="N34" s="4"/>
      <c r="O34" s="4"/>
      <c r="P34" s="716"/>
      <c r="Q34" s="716"/>
      <c r="R34" s="716"/>
      <c r="S34" s="716"/>
    </row>
    <row r="35" spans="2:19" ht="20.100000000000001" customHeight="1" x14ac:dyDescent="0.25">
      <c r="B35" s="17"/>
      <c r="C35" s="74" t="s">
        <v>159</v>
      </c>
      <c r="D35" s="17"/>
      <c r="E35" s="4"/>
      <c r="F35" s="4"/>
      <c r="G35" s="4"/>
      <c r="H35" s="4"/>
      <c r="I35" s="4"/>
      <c r="J35" s="4"/>
      <c r="K35" s="4"/>
      <c r="L35" s="4"/>
      <c r="M35" s="4"/>
      <c r="N35" s="4"/>
      <c r="O35" s="4"/>
      <c r="P35" s="716"/>
      <c r="Q35" s="716"/>
      <c r="R35" s="716"/>
      <c r="S35" s="716"/>
    </row>
    <row r="36" spans="2:19" ht="20.100000000000001" customHeight="1" x14ac:dyDescent="0.3">
      <c r="B36" s="17"/>
      <c r="C36" s="663" t="s">
        <v>158</v>
      </c>
      <c r="D36" s="663"/>
      <c r="E36" s="663"/>
      <c r="F36" s="663"/>
      <c r="G36" s="663"/>
      <c r="H36" s="663"/>
      <c r="I36" s="663"/>
      <c r="J36" s="663"/>
      <c r="K36" s="663"/>
      <c r="L36" s="663"/>
      <c r="M36" s="663"/>
      <c r="N36" s="13"/>
      <c r="O36" s="13"/>
      <c r="P36" s="13"/>
      <c r="Q36" s="13"/>
      <c r="R36" s="13"/>
      <c r="S36" s="17"/>
    </row>
    <row r="37" spans="2:19" ht="20.100000000000001" customHeight="1" x14ac:dyDescent="0.3">
      <c r="B37" s="17"/>
      <c r="C37" s="663"/>
      <c r="D37" s="663"/>
      <c r="E37" s="663"/>
      <c r="F37" s="663"/>
      <c r="G37" s="663"/>
      <c r="H37" s="663"/>
      <c r="I37" s="663"/>
      <c r="J37" s="663"/>
      <c r="K37" s="663"/>
      <c r="L37" s="663"/>
      <c r="M37" s="663"/>
      <c r="N37" s="13"/>
      <c r="O37" s="13"/>
      <c r="P37" s="13"/>
      <c r="Q37" s="13"/>
      <c r="R37" s="13"/>
      <c r="S37" s="17"/>
    </row>
    <row r="38" spans="2:19" ht="20.100000000000001" customHeight="1" x14ac:dyDescent="0.25">
      <c r="B38" s="17"/>
      <c r="C38" s="68"/>
      <c r="D38" s="68"/>
      <c r="E38" s="68"/>
      <c r="F38" s="68"/>
      <c r="G38" s="68"/>
      <c r="H38" s="68"/>
      <c r="I38" s="68"/>
      <c r="J38" s="68"/>
      <c r="K38" s="68"/>
      <c r="L38" s="68"/>
      <c r="M38" s="68"/>
      <c r="N38" s="17"/>
      <c r="O38" s="17"/>
      <c r="P38" s="17"/>
      <c r="Q38" s="17"/>
      <c r="R38" s="17"/>
      <c r="S38" s="17"/>
    </row>
    <row r="39" spans="2:19" x14ac:dyDescent="0.25"/>
    <row r="40" spans="2:19" ht="39.9" customHeight="1" x14ac:dyDescent="0.25">
      <c r="B40" s="112"/>
      <c r="C40" s="732" t="s">
        <v>244</v>
      </c>
      <c r="D40" s="732"/>
      <c r="E40" s="732"/>
      <c r="F40" s="732"/>
      <c r="G40" s="732"/>
      <c r="H40" s="732"/>
      <c r="I40" s="732"/>
      <c r="J40" s="732"/>
      <c r="K40" s="732"/>
      <c r="L40" s="732"/>
      <c r="M40" s="114"/>
      <c r="N40" s="114"/>
      <c r="O40" s="114"/>
      <c r="P40" s="114"/>
      <c r="Q40" s="114"/>
      <c r="R40" s="114"/>
      <c r="S40" s="114"/>
    </row>
    <row r="41" spans="2:19" x14ac:dyDescent="0.25">
      <c r="B41" s="17"/>
      <c r="C41" s="17"/>
      <c r="D41" s="17"/>
      <c r="E41" s="17"/>
      <c r="F41" s="17"/>
      <c r="G41" s="17"/>
      <c r="H41" s="17"/>
      <c r="I41" s="17"/>
      <c r="J41" s="17"/>
      <c r="K41" s="17"/>
      <c r="L41" s="17"/>
      <c r="M41" s="17"/>
      <c r="N41" s="17"/>
      <c r="O41" s="17"/>
      <c r="P41" s="17"/>
      <c r="Q41" s="17"/>
      <c r="R41" s="17"/>
      <c r="S41" s="17"/>
    </row>
    <row r="42" spans="2:19" ht="20.100000000000001" customHeight="1" x14ac:dyDescent="0.3">
      <c r="B42" s="17"/>
      <c r="C42" s="702" t="s">
        <v>160</v>
      </c>
      <c r="D42" s="702"/>
      <c r="E42" s="702"/>
      <c r="F42" s="702"/>
      <c r="G42" s="702"/>
      <c r="H42" s="702"/>
      <c r="I42" s="702"/>
      <c r="J42" s="702"/>
      <c r="K42" s="702"/>
      <c r="L42" s="123"/>
      <c r="M42" s="123"/>
      <c r="N42" s="123"/>
      <c r="O42" s="17"/>
      <c r="P42" s="17"/>
      <c r="Q42" s="17"/>
      <c r="R42" s="120"/>
      <c r="S42" s="17"/>
    </row>
    <row r="43" spans="2:19" ht="20.100000000000001" customHeight="1" x14ac:dyDescent="0.25">
      <c r="B43" s="17"/>
      <c r="C43" s="701" t="s">
        <v>161</v>
      </c>
      <c r="D43" s="701"/>
      <c r="E43" s="701"/>
      <c r="F43" s="701"/>
      <c r="G43" s="701"/>
      <c r="H43" s="701"/>
      <c r="I43" s="701"/>
      <c r="J43" s="701"/>
      <c r="K43" s="701"/>
      <c r="L43" s="701"/>
      <c r="M43" s="149"/>
      <c r="N43" s="149"/>
      <c r="O43" s="703" t="s">
        <v>371</v>
      </c>
      <c r="P43" s="703"/>
      <c r="Q43" s="703"/>
      <c r="R43" s="150" t="e" vm="14">
        <v>#VALUE!</v>
      </c>
      <c r="S43" s="17"/>
    </row>
    <row r="44" spans="2:19" ht="14.1" customHeight="1" x14ac:dyDescent="0.25">
      <c r="B44" s="17"/>
      <c r="C44" s="17"/>
      <c r="D44" s="17"/>
      <c r="E44" s="17"/>
      <c r="F44" s="17"/>
      <c r="G44" s="17"/>
      <c r="H44" s="17"/>
      <c r="I44" s="17"/>
      <c r="J44" s="17"/>
      <c r="K44" s="17"/>
      <c r="L44" s="17"/>
      <c r="M44" s="17"/>
      <c r="N44" s="17"/>
      <c r="O44" s="17"/>
      <c r="P44" s="17"/>
      <c r="Q44" s="17"/>
      <c r="R44" s="17"/>
      <c r="S44" s="17"/>
    </row>
    <row r="45" spans="2:19" ht="20.100000000000001" customHeight="1" x14ac:dyDescent="0.3">
      <c r="B45" s="17"/>
      <c r="C45" s="17"/>
      <c r="D45" s="151" t="s">
        <v>162</v>
      </c>
      <c r="E45" s="713" t="s">
        <v>166</v>
      </c>
      <c r="F45" s="713"/>
      <c r="G45" s="713"/>
      <c r="H45" s="713"/>
      <c r="I45" s="713"/>
      <c r="J45" s="713"/>
      <c r="K45" s="713"/>
      <c r="L45" s="17"/>
      <c r="M45" s="17"/>
      <c r="N45" s="17"/>
      <c r="O45" s="17"/>
      <c r="P45" s="17"/>
      <c r="Q45" s="17"/>
      <c r="R45" s="120"/>
      <c r="S45" s="17"/>
    </row>
    <row r="46" spans="2:19" ht="14.1" customHeight="1" x14ac:dyDescent="0.3">
      <c r="B46" s="17"/>
      <c r="C46" s="17"/>
      <c r="D46" s="151"/>
      <c r="E46" s="713"/>
      <c r="F46" s="713"/>
      <c r="G46" s="713"/>
      <c r="H46" s="713"/>
      <c r="I46" s="713"/>
      <c r="J46" s="713"/>
      <c r="K46" s="713"/>
      <c r="L46" s="17"/>
      <c r="M46" s="17"/>
      <c r="N46" s="17"/>
      <c r="O46" s="17"/>
      <c r="P46" s="17"/>
      <c r="Q46" s="17"/>
      <c r="R46" s="120"/>
      <c r="S46" s="17"/>
    </row>
    <row r="47" spans="2:19" ht="20.100000000000001" customHeight="1" x14ac:dyDescent="0.3">
      <c r="B47" s="17"/>
      <c r="C47" s="17"/>
      <c r="D47" s="18"/>
      <c r="E47" s="18" t="s">
        <v>167</v>
      </c>
      <c r="F47" s="17"/>
      <c r="G47" s="17"/>
      <c r="H47" s="17"/>
      <c r="I47" s="17"/>
      <c r="J47" s="17"/>
      <c r="K47" s="17"/>
      <c r="L47" s="17"/>
      <c r="M47" s="17"/>
      <c r="N47" s="17"/>
      <c r="O47" s="17"/>
      <c r="P47" s="17"/>
      <c r="Q47" s="17"/>
      <c r="R47" s="120"/>
      <c r="S47" s="17"/>
    </row>
    <row r="48" spans="2:19" ht="20.100000000000001" customHeight="1" x14ac:dyDescent="0.25">
      <c r="B48" s="17"/>
      <c r="C48" s="17"/>
      <c r="D48" s="18"/>
      <c r="E48" s="152" t="s">
        <v>863</v>
      </c>
      <c r="F48" s="17"/>
      <c r="G48" s="17"/>
      <c r="H48" s="17"/>
      <c r="I48" s="17"/>
      <c r="J48" s="17"/>
      <c r="K48" s="17"/>
      <c r="L48" s="17"/>
      <c r="M48" s="17"/>
      <c r="N48" s="17"/>
      <c r="O48" s="704" t="s">
        <v>359</v>
      </c>
      <c r="P48" s="704"/>
      <c r="Q48" s="704"/>
      <c r="R48" s="116" t="e" vm="13">
        <v>#VALUE!</v>
      </c>
      <c r="S48" s="17"/>
    </row>
    <row r="49" spans="2:19" ht="17.100000000000001" customHeight="1" x14ac:dyDescent="0.3">
      <c r="B49" s="17"/>
      <c r="C49" s="17"/>
      <c r="D49" s="18"/>
      <c r="E49" s="714" t="s">
        <v>864</v>
      </c>
      <c r="F49" s="714"/>
      <c r="G49" s="714"/>
      <c r="H49" s="714"/>
      <c r="I49" s="714"/>
      <c r="J49" s="714"/>
      <c r="K49" s="714"/>
      <c r="L49" s="153"/>
      <c r="M49" s="153"/>
      <c r="N49" s="17"/>
      <c r="O49" s="17"/>
      <c r="P49" s="17"/>
      <c r="Q49" s="17"/>
      <c r="R49" s="120"/>
      <c r="S49" s="17"/>
    </row>
    <row r="50" spans="2:19" ht="17.100000000000001" customHeight="1" x14ac:dyDescent="0.3">
      <c r="B50" s="17"/>
      <c r="C50" s="17"/>
      <c r="D50" s="18"/>
      <c r="E50" s="714"/>
      <c r="F50" s="714"/>
      <c r="G50" s="714"/>
      <c r="H50" s="714"/>
      <c r="I50" s="714"/>
      <c r="J50" s="714"/>
      <c r="K50" s="714"/>
      <c r="L50" s="153"/>
      <c r="M50" s="153"/>
      <c r="N50" s="17"/>
      <c r="O50" s="17"/>
      <c r="P50" s="17"/>
      <c r="Q50" s="17"/>
      <c r="R50" s="120"/>
      <c r="S50" s="17"/>
    </row>
    <row r="51" spans="2:19" ht="19.5" customHeight="1" x14ac:dyDescent="0.25">
      <c r="B51" s="17"/>
      <c r="C51" s="17"/>
      <c r="D51" s="18"/>
      <c r="E51" s="18"/>
      <c r="F51" s="17"/>
      <c r="G51" s="17"/>
      <c r="H51" s="17"/>
      <c r="I51" s="17"/>
      <c r="J51" s="17"/>
      <c r="K51" s="17"/>
      <c r="L51" s="17"/>
      <c r="M51" s="17"/>
      <c r="N51" s="729" t="s">
        <v>478</v>
      </c>
      <c r="O51" s="729"/>
      <c r="P51" s="729"/>
      <c r="Q51" s="729"/>
      <c r="R51" s="116" t="e" vm="13">
        <v>#VALUE!</v>
      </c>
      <c r="S51" s="17"/>
    </row>
    <row r="52" spans="2:19" ht="20.100000000000001" customHeight="1" x14ac:dyDescent="0.25">
      <c r="B52" s="17"/>
      <c r="C52" s="17"/>
      <c r="D52" s="154" t="s">
        <v>163</v>
      </c>
      <c r="E52" s="18" t="s">
        <v>168</v>
      </c>
      <c r="F52" s="17"/>
      <c r="G52" s="17"/>
      <c r="H52" s="17"/>
      <c r="I52" s="17"/>
      <c r="J52" s="17"/>
      <c r="K52" s="17"/>
      <c r="L52" s="17"/>
      <c r="M52" s="17"/>
      <c r="N52" s="155"/>
      <c r="O52" s="17"/>
      <c r="P52" s="155"/>
      <c r="Q52" s="155"/>
      <c r="R52" s="155"/>
      <c r="S52" s="17"/>
    </row>
    <row r="53" spans="2:19" ht="20.100000000000001" customHeight="1" x14ac:dyDescent="0.25">
      <c r="B53" s="17"/>
      <c r="C53" s="17"/>
      <c r="D53" s="18"/>
      <c r="E53" s="18" t="s">
        <v>169</v>
      </c>
      <c r="F53" s="17"/>
      <c r="G53" s="17"/>
      <c r="H53" s="17"/>
      <c r="I53" s="17"/>
      <c r="J53" s="17"/>
      <c r="K53" s="17"/>
      <c r="L53" s="17"/>
      <c r="M53" s="17"/>
      <c r="N53" s="17"/>
      <c r="O53" s="17"/>
      <c r="P53" s="17"/>
      <c r="Q53" s="17"/>
      <c r="R53" s="17"/>
      <c r="S53" s="17"/>
    </row>
    <row r="54" spans="2:19" ht="20.100000000000001" customHeight="1" x14ac:dyDescent="0.25">
      <c r="B54" s="17"/>
      <c r="C54" s="17"/>
      <c r="D54" s="18"/>
      <c r="E54" s="18" t="s">
        <v>170</v>
      </c>
      <c r="F54" s="17"/>
      <c r="G54" s="17"/>
      <c r="H54" s="17"/>
      <c r="I54" s="17"/>
      <c r="J54" s="17"/>
      <c r="K54" s="17"/>
      <c r="L54" s="17"/>
      <c r="M54" s="17"/>
      <c r="N54" s="17"/>
      <c r="O54" s="17"/>
      <c r="P54" s="17"/>
      <c r="Q54" s="17"/>
      <c r="R54" s="17"/>
      <c r="S54" s="17"/>
    </row>
    <row r="55" spans="2:19" ht="20.100000000000001" customHeight="1" x14ac:dyDescent="0.25">
      <c r="B55" s="17"/>
      <c r="C55" s="17"/>
      <c r="D55" s="18"/>
      <c r="E55" s="18" t="s">
        <v>170</v>
      </c>
      <c r="F55" s="17"/>
      <c r="G55" s="17"/>
      <c r="H55" s="17"/>
      <c r="I55" s="17"/>
      <c r="J55" s="17"/>
      <c r="K55" s="17"/>
      <c r="L55" s="17"/>
      <c r="M55" s="17"/>
      <c r="N55" s="17"/>
      <c r="O55" s="17"/>
      <c r="P55" s="17"/>
      <c r="Q55" s="17"/>
      <c r="R55" s="17"/>
      <c r="S55" s="17"/>
    </row>
    <row r="56" spans="2:19" ht="14.1" customHeight="1" x14ac:dyDescent="0.25">
      <c r="B56" s="17"/>
      <c r="C56" s="17"/>
      <c r="D56" s="18"/>
      <c r="E56" s="18"/>
      <c r="F56" s="17"/>
      <c r="G56" s="17"/>
      <c r="H56" s="17"/>
      <c r="I56" s="17"/>
      <c r="J56" s="17"/>
      <c r="K56" s="17"/>
      <c r="L56" s="17"/>
      <c r="M56" s="17"/>
      <c r="N56" s="17"/>
      <c r="O56" s="17"/>
      <c r="P56" s="17"/>
      <c r="Q56" s="17"/>
      <c r="R56" s="17"/>
      <c r="S56" s="17"/>
    </row>
    <row r="57" spans="2:19" ht="20.100000000000001" customHeight="1" x14ac:dyDescent="0.25">
      <c r="B57" s="17"/>
      <c r="C57" s="17"/>
      <c r="D57" s="156" t="s">
        <v>164</v>
      </c>
      <c r="E57" s="18" t="s">
        <v>171</v>
      </c>
      <c r="F57" s="17"/>
      <c r="G57" s="17"/>
      <c r="H57" s="17"/>
      <c r="I57" s="17"/>
      <c r="J57" s="17"/>
      <c r="K57" s="17"/>
      <c r="L57" s="17"/>
      <c r="M57" s="17"/>
      <c r="N57" s="17"/>
      <c r="O57" s="17"/>
      <c r="P57" s="17"/>
      <c r="Q57" s="17"/>
      <c r="R57" s="17"/>
      <c r="S57" s="17"/>
    </row>
    <row r="58" spans="2:19" ht="20.100000000000001" customHeight="1" x14ac:dyDescent="0.25">
      <c r="B58" s="17"/>
      <c r="C58" s="17"/>
      <c r="D58" s="17"/>
      <c r="E58" s="18" t="s">
        <v>170</v>
      </c>
      <c r="F58" s="17"/>
      <c r="G58" s="17"/>
      <c r="H58" s="17"/>
      <c r="I58" s="17"/>
      <c r="J58" s="17"/>
      <c r="K58" s="17"/>
      <c r="L58" s="17"/>
      <c r="M58" s="17"/>
      <c r="N58" s="17"/>
      <c r="O58" s="17"/>
      <c r="P58" s="17"/>
      <c r="Q58" s="17"/>
      <c r="R58" s="17"/>
      <c r="S58" s="17"/>
    </row>
    <row r="59" spans="2:19" ht="19.5" customHeight="1" x14ac:dyDescent="0.25">
      <c r="B59" s="17"/>
      <c r="C59" s="17"/>
      <c r="D59" s="17"/>
      <c r="E59" s="18" t="s">
        <v>172</v>
      </c>
      <c r="F59" s="17"/>
      <c r="G59" s="17"/>
      <c r="H59" s="17"/>
      <c r="I59" s="17"/>
      <c r="J59" s="17"/>
      <c r="K59" s="17"/>
      <c r="L59" s="17"/>
      <c r="M59" s="17"/>
      <c r="N59" s="17"/>
      <c r="O59" s="17"/>
      <c r="P59" s="17"/>
      <c r="Q59" s="17"/>
      <c r="R59" s="17"/>
      <c r="S59" s="17"/>
    </row>
    <row r="60" spans="2:19" ht="14.1" customHeight="1" x14ac:dyDescent="0.25">
      <c r="B60" s="17"/>
      <c r="C60" s="17"/>
      <c r="D60" s="17"/>
      <c r="E60" s="17"/>
      <c r="F60" s="17"/>
      <c r="G60" s="17"/>
      <c r="H60" s="17"/>
      <c r="I60" s="17"/>
      <c r="J60" s="17"/>
      <c r="K60" s="17"/>
      <c r="L60" s="17"/>
      <c r="M60" s="17"/>
      <c r="N60" s="17"/>
      <c r="O60" s="17"/>
      <c r="P60" s="17"/>
      <c r="Q60" s="17"/>
      <c r="R60" s="17"/>
      <c r="S60" s="17"/>
    </row>
    <row r="61" spans="2:19" ht="20.100000000000001" customHeight="1" x14ac:dyDescent="0.25">
      <c r="B61" s="17"/>
      <c r="C61" s="17"/>
      <c r="D61" s="157" t="s">
        <v>156</v>
      </c>
      <c r="E61" s="74" t="s">
        <v>173</v>
      </c>
      <c r="F61" s="17"/>
      <c r="G61" s="17"/>
      <c r="H61" s="17"/>
      <c r="I61" s="17"/>
      <c r="J61" s="17"/>
      <c r="K61" s="17"/>
      <c r="L61" s="17"/>
      <c r="M61" s="17"/>
      <c r="N61" s="17"/>
      <c r="O61" s="17"/>
      <c r="P61" s="17"/>
      <c r="Q61" s="17"/>
      <c r="R61" s="17"/>
      <c r="S61" s="17"/>
    </row>
    <row r="62" spans="2:19" ht="20.100000000000001" customHeight="1" x14ac:dyDescent="0.25">
      <c r="B62" s="17"/>
      <c r="C62" s="17"/>
      <c r="D62" s="157"/>
      <c r="E62" s="74"/>
      <c r="F62" s="17"/>
      <c r="G62" s="17"/>
      <c r="H62" s="17"/>
      <c r="I62" s="17"/>
      <c r="J62" s="17"/>
      <c r="K62" s="17"/>
      <c r="L62" s="17"/>
      <c r="M62" s="17"/>
      <c r="N62" s="17"/>
      <c r="O62" s="17"/>
      <c r="P62" s="17"/>
      <c r="Q62" s="17"/>
      <c r="R62" s="17"/>
      <c r="S62" s="17"/>
    </row>
    <row r="63" spans="2:19" ht="20.100000000000001" customHeight="1" x14ac:dyDescent="0.25">
      <c r="B63" s="17"/>
      <c r="C63" s="17"/>
      <c r="D63" s="17"/>
      <c r="E63" s="17"/>
      <c r="F63" s="17"/>
      <c r="G63" s="17"/>
      <c r="H63" s="17"/>
      <c r="I63" s="17"/>
      <c r="J63" s="17"/>
      <c r="K63" s="17"/>
      <c r="L63" s="17"/>
      <c r="M63" s="17"/>
      <c r="N63" s="17"/>
      <c r="O63" s="17"/>
      <c r="P63" s="17"/>
      <c r="Q63" s="17"/>
      <c r="R63" s="17"/>
      <c r="S63" s="17"/>
    </row>
    <row r="64" spans="2:19" ht="20.100000000000001" customHeight="1" x14ac:dyDescent="0.25">
      <c r="B64" s="17"/>
      <c r="C64" s="17"/>
      <c r="D64" s="17"/>
      <c r="E64" s="17"/>
      <c r="F64" s="17"/>
      <c r="G64" s="17"/>
      <c r="H64" s="17"/>
      <c r="I64" s="677" t="s">
        <v>174</v>
      </c>
      <c r="J64" s="677"/>
      <c r="K64" s="677"/>
      <c r="L64" s="677"/>
      <c r="M64" s="17"/>
      <c r="N64" s="17"/>
      <c r="O64" s="17"/>
      <c r="P64" s="17"/>
      <c r="Q64" s="17"/>
      <c r="R64" s="17"/>
      <c r="S64" s="17"/>
    </row>
    <row r="65" spans="2:19" ht="20.100000000000001" customHeight="1" x14ac:dyDescent="0.25">
      <c r="B65" s="17"/>
      <c r="C65" s="17"/>
      <c r="D65" s="17"/>
      <c r="E65" s="17"/>
      <c r="F65" s="17"/>
      <c r="G65" s="17"/>
      <c r="H65" s="17"/>
      <c r="I65" s="677"/>
      <c r="J65" s="677"/>
      <c r="K65" s="677"/>
      <c r="L65" s="677"/>
      <c r="M65" s="17"/>
      <c r="N65" s="17"/>
      <c r="O65" s="17"/>
      <c r="P65" s="17"/>
      <c r="Q65" s="17"/>
      <c r="R65" s="17"/>
      <c r="S65" s="17"/>
    </row>
    <row r="66" spans="2:19" ht="20.100000000000001" customHeight="1" x14ac:dyDescent="0.25">
      <c r="B66" s="17"/>
      <c r="C66" s="17"/>
      <c r="D66" s="17"/>
      <c r="E66" s="17"/>
      <c r="F66" s="17"/>
      <c r="G66" s="17"/>
      <c r="H66" s="17"/>
      <c r="I66" s="17"/>
      <c r="J66" s="17"/>
      <c r="K66" s="17"/>
      <c r="L66" s="17"/>
      <c r="M66" s="17"/>
      <c r="N66" s="17"/>
      <c r="O66" s="17"/>
      <c r="P66" s="17"/>
      <c r="Q66" s="17"/>
      <c r="R66" s="17"/>
      <c r="S66" s="17"/>
    </row>
    <row r="67" spans="2:19" ht="20.100000000000001" customHeight="1" x14ac:dyDescent="0.25">
      <c r="B67" s="17"/>
      <c r="C67" s="706" t="s">
        <v>747</v>
      </c>
      <c r="D67" s="706"/>
      <c r="E67" s="706"/>
      <c r="F67" s="706"/>
      <c r="G67" s="706"/>
      <c r="H67" s="706"/>
      <c r="I67" s="706"/>
      <c r="J67" s="706"/>
      <c r="K67" s="706"/>
      <c r="L67" s="706"/>
      <c r="M67" s="706"/>
      <c r="N67" s="706"/>
      <c r="O67" s="706"/>
      <c r="P67" s="706"/>
      <c r="Q67" s="706"/>
      <c r="R67" s="706"/>
      <c r="S67" s="17"/>
    </row>
    <row r="68" spans="2:19" ht="20.100000000000001" customHeight="1" x14ac:dyDescent="0.25">
      <c r="B68" s="17"/>
      <c r="C68" s="699" t="s">
        <v>865</v>
      </c>
      <c r="D68" s="699"/>
      <c r="E68" s="699"/>
      <c r="F68" s="699"/>
      <c r="G68" s="699"/>
      <c r="H68" s="699"/>
      <c r="I68" s="699"/>
      <c r="J68" s="699"/>
      <c r="K68" s="699"/>
      <c r="L68" s="699"/>
      <c r="M68" s="699"/>
      <c r="N68" s="699"/>
      <c r="O68" s="158"/>
      <c r="P68" s="158"/>
      <c r="Q68" s="158"/>
      <c r="R68" s="158"/>
      <c r="S68" s="17"/>
    </row>
    <row r="69" spans="2:19" ht="31.5" customHeight="1" x14ac:dyDescent="0.25">
      <c r="B69" s="17"/>
      <c r="C69" s="699"/>
      <c r="D69" s="699"/>
      <c r="E69" s="699"/>
      <c r="F69" s="699"/>
      <c r="G69" s="699"/>
      <c r="H69" s="699"/>
      <c r="I69" s="699"/>
      <c r="J69" s="699"/>
      <c r="K69" s="699"/>
      <c r="L69" s="699"/>
      <c r="M69" s="699"/>
      <c r="N69" s="699"/>
      <c r="O69" s="158"/>
      <c r="P69" s="158"/>
      <c r="Q69" s="158"/>
      <c r="R69" s="158"/>
      <c r="S69" s="17"/>
    </row>
    <row r="70" spans="2:19" ht="20.100000000000001" customHeight="1" x14ac:dyDescent="0.25">
      <c r="B70" s="17"/>
      <c r="C70" s="699"/>
      <c r="D70" s="699"/>
      <c r="E70" s="699"/>
      <c r="F70" s="699"/>
      <c r="G70" s="699"/>
      <c r="H70" s="699"/>
      <c r="I70" s="699"/>
      <c r="J70" s="699"/>
      <c r="K70" s="699"/>
      <c r="L70" s="699"/>
      <c r="M70" s="699"/>
      <c r="N70" s="699"/>
      <c r="O70" s="149"/>
      <c r="P70" s="149"/>
      <c r="Q70" s="149"/>
      <c r="R70" s="149"/>
      <c r="S70" s="17"/>
    </row>
    <row r="71" spans="2:19" ht="20.100000000000001" customHeight="1" x14ac:dyDescent="0.3">
      <c r="B71" s="17"/>
      <c r="C71" s="159"/>
      <c r="D71" s="17"/>
      <c r="E71" s="17"/>
      <c r="F71" s="17"/>
      <c r="G71" s="17"/>
      <c r="H71" s="17"/>
      <c r="I71" s="17"/>
      <c r="J71" s="17"/>
      <c r="K71" s="17"/>
      <c r="L71" s="17"/>
      <c r="M71" s="17"/>
      <c r="N71" s="17"/>
      <c r="O71" s="17"/>
      <c r="P71" s="17"/>
      <c r="Q71" s="17"/>
      <c r="R71" s="120"/>
      <c r="S71" s="17"/>
    </row>
    <row r="72" spans="2:19" ht="20.100000000000001" customHeight="1" x14ac:dyDescent="0.25">
      <c r="B72" s="17"/>
      <c r="C72" s="17"/>
      <c r="D72" s="160" t="s">
        <v>162</v>
      </c>
      <c r="E72" s="74" t="s">
        <v>180</v>
      </c>
      <c r="F72" s="17"/>
      <c r="G72" s="17"/>
      <c r="H72" s="17"/>
      <c r="I72" s="17"/>
      <c r="J72" s="17"/>
      <c r="K72" s="17"/>
      <c r="L72" s="17"/>
      <c r="M72" s="17"/>
      <c r="N72" s="17"/>
      <c r="O72" s="723" t="s">
        <v>746</v>
      </c>
      <c r="P72" s="723"/>
      <c r="Q72" s="723"/>
      <c r="R72" s="161" t="e" vm="14">
        <v>#VALUE!</v>
      </c>
      <c r="S72" s="17"/>
    </row>
    <row r="73" spans="2:19" ht="20.100000000000001" customHeight="1" x14ac:dyDescent="0.3">
      <c r="B73" s="17"/>
      <c r="C73" s="17"/>
      <c r="D73" s="154" t="s">
        <v>163</v>
      </c>
      <c r="E73" s="74" t="s">
        <v>181</v>
      </c>
      <c r="F73" s="17"/>
      <c r="G73" s="17"/>
      <c r="H73" s="17"/>
      <c r="I73" s="17"/>
      <c r="J73" s="17"/>
      <c r="K73" s="17"/>
      <c r="L73" s="17"/>
      <c r="M73" s="17"/>
      <c r="N73" s="17"/>
      <c r="O73" s="17"/>
      <c r="P73" s="17"/>
      <c r="Q73" s="17"/>
      <c r="R73" s="120"/>
      <c r="S73" s="17"/>
    </row>
    <row r="74" spans="2:19" ht="21.75" customHeight="1" x14ac:dyDescent="0.25">
      <c r="B74" s="17"/>
      <c r="C74" s="17"/>
      <c r="D74" s="156" t="s">
        <v>164</v>
      </c>
      <c r="E74" s="74" t="s">
        <v>182</v>
      </c>
      <c r="F74" s="17"/>
      <c r="G74" s="17"/>
      <c r="H74" s="17"/>
      <c r="I74" s="17"/>
      <c r="J74" s="17"/>
      <c r="K74" s="17"/>
      <c r="L74" s="17"/>
      <c r="M74" s="17"/>
      <c r="N74" s="17"/>
      <c r="O74" s="731"/>
      <c r="P74" s="731"/>
      <c r="Q74" s="731"/>
      <c r="R74" s="731"/>
      <c r="S74" s="17"/>
    </row>
    <row r="75" spans="2:19" ht="20.100000000000001" customHeight="1" x14ac:dyDescent="0.25">
      <c r="B75" s="17"/>
      <c r="C75" s="17"/>
      <c r="D75" s="157" t="s">
        <v>156</v>
      </c>
      <c r="E75" s="74" t="s">
        <v>173</v>
      </c>
      <c r="F75" s="17"/>
      <c r="G75" s="17"/>
      <c r="H75" s="17"/>
      <c r="I75" s="17"/>
      <c r="J75" s="17"/>
      <c r="K75" s="17"/>
      <c r="L75" s="17"/>
      <c r="M75" s="17"/>
      <c r="N75" s="17"/>
      <c r="O75" s="731"/>
      <c r="P75" s="731"/>
      <c r="Q75" s="731"/>
      <c r="R75" s="731"/>
      <c r="S75" s="17"/>
    </row>
    <row r="76" spans="2:19" ht="20.100000000000001" customHeight="1" x14ac:dyDescent="0.25">
      <c r="B76" s="17"/>
      <c r="C76" s="21"/>
      <c r="D76" s="17"/>
      <c r="E76" s="17"/>
      <c r="F76" s="17"/>
      <c r="G76" s="17"/>
      <c r="H76" s="17"/>
      <c r="I76" s="17"/>
      <c r="J76" s="17"/>
      <c r="K76" s="17"/>
      <c r="L76" s="17"/>
      <c r="M76" s="17"/>
      <c r="N76" s="17"/>
      <c r="O76" s="731"/>
      <c r="P76" s="731"/>
      <c r="Q76" s="731"/>
      <c r="R76" s="731"/>
      <c r="S76" s="17"/>
    </row>
    <row r="77" spans="2:19" ht="20.100000000000001" customHeight="1" x14ac:dyDescent="0.25">
      <c r="B77" s="17"/>
      <c r="C77" s="17"/>
      <c r="D77" s="17"/>
      <c r="E77" s="17"/>
      <c r="F77" s="17"/>
      <c r="G77" s="17"/>
      <c r="H77" s="17"/>
      <c r="I77" s="677" t="s">
        <v>174</v>
      </c>
      <c r="J77" s="677"/>
      <c r="K77" s="677"/>
      <c r="L77" s="677"/>
      <c r="M77" s="17"/>
      <c r="N77" s="17"/>
      <c r="O77" s="731"/>
      <c r="P77" s="731"/>
      <c r="Q77" s="731"/>
      <c r="R77" s="731"/>
      <c r="S77" s="17"/>
    </row>
    <row r="78" spans="2:19" ht="20.100000000000001" customHeight="1" x14ac:dyDescent="0.25">
      <c r="B78" s="17"/>
      <c r="C78" s="17"/>
      <c r="D78" s="17"/>
      <c r="E78" s="17"/>
      <c r="F78" s="17"/>
      <c r="G78" s="17"/>
      <c r="H78" s="17"/>
      <c r="I78" s="677"/>
      <c r="J78" s="677"/>
      <c r="K78" s="677"/>
      <c r="L78" s="677"/>
      <c r="M78" s="17"/>
      <c r="N78" s="17"/>
      <c r="O78" s="731"/>
      <c r="P78" s="731"/>
      <c r="Q78" s="731"/>
      <c r="R78" s="731"/>
      <c r="S78" s="17"/>
    </row>
    <row r="79" spans="2:19" ht="20.100000000000001" customHeight="1" x14ac:dyDescent="0.25">
      <c r="B79" s="17"/>
      <c r="C79" s="17"/>
      <c r="D79" s="17"/>
      <c r="E79" s="17"/>
      <c r="F79" s="17"/>
      <c r="G79" s="17"/>
      <c r="H79" s="17"/>
      <c r="I79" s="17"/>
      <c r="J79" s="17"/>
      <c r="K79" s="17"/>
      <c r="L79" s="17"/>
      <c r="M79" s="17"/>
      <c r="N79" s="17"/>
      <c r="O79" s="17"/>
      <c r="P79" s="17"/>
      <c r="Q79" s="17"/>
      <c r="R79" s="17"/>
      <c r="S79" s="17"/>
    </row>
    <row r="80" spans="2:19" ht="20.100000000000001" customHeight="1" x14ac:dyDescent="0.25">
      <c r="B80" s="17"/>
      <c r="C80" s="706" t="s">
        <v>758</v>
      </c>
      <c r="D80" s="706"/>
      <c r="E80" s="706"/>
      <c r="F80" s="706"/>
      <c r="G80" s="706"/>
      <c r="H80" s="706"/>
      <c r="I80" s="706"/>
      <c r="J80" s="706"/>
      <c r="K80" s="706"/>
      <c r="L80" s="706"/>
      <c r="M80" s="706"/>
      <c r="N80" s="706"/>
      <c r="O80" s="706"/>
      <c r="P80" s="706"/>
      <c r="Q80" s="706"/>
      <c r="R80" s="706"/>
      <c r="S80" s="17"/>
    </row>
    <row r="81" spans="2:19" ht="20.100000000000001" customHeight="1" x14ac:dyDescent="0.25">
      <c r="B81" s="17"/>
      <c r="C81" s="700" t="s">
        <v>866</v>
      </c>
      <c r="D81" s="700"/>
      <c r="E81" s="700"/>
      <c r="F81" s="700"/>
      <c r="G81" s="700"/>
      <c r="H81" s="700"/>
      <c r="I81" s="700"/>
      <c r="J81" s="700"/>
      <c r="K81" s="700"/>
      <c r="L81" s="700"/>
      <c r="M81" s="700"/>
      <c r="N81" s="700"/>
      <c r="O81" s="162"/>
      <c r="P81" s="162"/>
      <c r="Q81" s="149"/>
      <c r="R81" s="149"/>
      <c r="S81" s="17"/>
    </row>
    <row r="82" spans="2:19" ht="20.100000000000001" customHeight="1" x14ac:dyDescent="0.25">
      <c r="B82" s="17"/>
      <c r="C82" s="700"/>
      <c r="D82" s="700"/>
      <c r="E82" s="700"/>
      <c r="F82" s="700"/>
      <c r="G82" s="700"/>
      <c r="H82" s="700"/>
      <c r="I82" s="700"/>
      <c r="J82" s="700"/>
      <c r="K82" s="700"/>
      <c r="L82" s="700"/>
      <c r="M82" s="700"/>
      <c r="N82" s="700"/>
      <c r="O82" s="162"/>
      <c r="P82" s="162"/>
      <c r="Q82" s="149"/>
      <c r="R82" s="149"/>
      <c r="S82" s="17"/>
    </row>
    <row r="83" spans="2:19" ht="20.100000000000001" customHeight="1" x14ac:dyDescent="0.3">
      <c r="B83" s="17"/>
      <c r="C83" s="17"/>
      <c r="D83" s="17"/>
      <c r="E83" s="17"/>
      <c r="F83" s="17"/>
      <c r="G83" s="17"/>
      <c r="H83" s="17"/>
      <c r="I83" s="17"/>
      <c r="J83" s="17"/>
      <c r="K83" s="17"/>
      <c r="L83" s="17"/>
      <c r="M83" s="17"/>
      <c r="N83" s="17"/>
      <c r="O83" s="17"/>
      <c r="P83" s="17"/>
      <c r="Q83" s="17"/>
      <c r="R83" s="120"/>
      <c r="S83" s="17"/>
    </row>
    <row r="84" spans="2:19" ht="20.100000000000001" customHeight="1" x14ac:dyDescent="0.3">
      <c r="B84" s="17"/>
      <c r="C84" s="163"/>
      <c r="D84" s="151" t="s">
        <v>162</v>
      </c>
      <c r="E84" s="669" t="s">
        <v>725</v>
      </c>
      <c r="F84" s="669"/>
      <c r="G84" s="669"/>
      <c r="H84" s="669"/>
      <c r="I84" s="669"/>
      <c r="J84" s="669"/>
      <c r="K84" s="669"/>
      <c r="L84" s="669"/>
      <c r="M84" s="13"/>
      <c r="N84" s="13"/>
      <c r="O84" s="723" t="s">
        <v>262</v>
      </c>
      <c r="P84" s="723"/>
      <c r="Q84" s="723"/>
      <c r="R84" s="161" t="e" vm="14">
        <v>#VALUE!</v>
      </c>
      <c r="S84" s="17"/>
    </row>
    <row r="85" spans="2:19" ht="31.5" customHeight="1" x14ac:dyDescent="0.3">
      <c r="B85" s="17"/>
      <c r="C85" s="163"/>
      <c r="D85" s="164"/>
      <c r="E85" s="669"/>
      <c r="F85" s="669"/>
      <c r="G85" s="669"/>
      <c r="H85" s="669"/>
      <c r="I85" s="669"/>
      <c r="J85" s="669"/>
      <c r="K85" s="669"/>
      <c r="L85" s="669"/>
      <c r="M85" s="13"/>
      <c r="N85" s="13"/>
      <c r="O85" s="13"/>
      <c r="P85" s="13"/>
      <c r="Q85" s="13"/>
      <c r="R85" s="13"/>
      <c r="S85" s="13"/>
    </row>
    <row r="86" spans="2:19" ht="20.100000000000001" customHeight="1" x14ac:dyDescent="0.25">
      <c r="B86" s="17"/>
      <c r="C86" s="165"/>
      <c r="D86" s="166" t="s">
        <v>163</v>
      </c>
      <c r="E86" s="669" t="s">
        <v>867</v>
      </c>
      <c r="F86" s="669"/>
      <c r="G86" s="669"/>
      <c r="H86" s="669"/>
      <c r="I86" s="669"/>
      <c r="J86" s="669"/>
      <c r="K86" s="669"/>
      <c r="L86" s="669"/>
      <c r="M86" s="167"/>
      <c r="N86" s="167"/>
      <c r="O86" s="704" t="s">
        <v>262</v>
      </c>
      <c r="P86" s="704"/>
      <c r="Q86" s="704"/>
      <c r="R86" s="116" t="e" vm="13">
        <v>#VALUE!</v>
      </c>
      <c r="S86" s="17"/>
    </row>
    <row r="87" spans="2:19" ht="30" customHeight="1" x14ac:dyDescent="0.3">
      <c r="B87" s="17"/>
      <c r="C87" s="165"/>
      <c r="D87" s="164"/>
      <c r="E87" s="669"/>
      <c r="F87" s="669"/>
      <c r="G87" s="669"/>
      <c r="H87" s="669"/>
      <c r="I87" s="669"/>
      <c r="J87" s="669"/>
      <c r="K87" s="669"/>
      <c r="L87" s="669"/>
      <c r="M87" s="167"/>
      <c r="N87" s="167"/>
      <c r="O87" s="13"/>
      <c r="P87" s="13"/>
      <c r="Q87" s="13"/>
      <c r="R87" s="13"/>
      <c r="S87" s="17"/>
    </row>
    <row r="88" spans="2:19" ht="20.100000000000001" customHeight="1" x14ac:dyDescent="0.25">
      <c r="B88" s="17"/>
      <c r="C88" s="168"/>
      <c r="D88" s="169" t="s">
        <v>164</v>
      </c>
      <c r="E88" s="669" t="s">
        <v>868</v>
      </c>
      <c r="F88" s="669"/>
      <c r="G88" s="669"/>
      <c r="H88" s="669"/>
      <c r="I88" s="669"/>
      <c r="J88" s="669"/>
      <c r="K88" s="669"/>
      <c r="L88" s="170"/>
      <c r="M88" s="167"/>
      <c r="N88" s="167"/>
      <c r="O88" s="705" t="s">
        <v>469</v>
      </c>
      <c r="P88" s="705"/>
      <c r="Q88" s="705"/>
      <c r="R88" s="118" t="e" vm="13">
        <v>#VALUE!</v>
      </c>
      <c r="S88" s="17"/>
    </row>
    <row r="89" spans="2:19" ht="28.5" customHeight="1" x14ac:dyDescent="0.25">
      <c r="B89" s="17"/>
      <c r="C89" s="168"/>
      <c r="D89" s="164"/>
      <c r="E89" s="669"/>
      <c r="F89" s="669"/>
      <c r="G89" s="669"/>
      <c r="H89" s="669"/>
      <c r="I89" s="669"/>
      <c r="J89" s="669"/>
      <c r="K89" s="669"/>
      <c r="L89" s="170"/>
      <c r="M89" s="167"/>
      <c r="N89" s="167"/>
      <c r="O89" s="17"/>
      <c r="P89" s="17"/>
      <c r="Q89" s="17"/>
      <c r="R89" s="17"/>
      <c r="S89" s="17"/>
    </row>
    <row r="90" spans="2:19" ht="20.100000000000001" customHeight="1" x14ac:dyDescent="0.25">
      <c r="B90" s="17"/>
      <c r="C90" s="21"/>
      <c r="D90" s="171" t="s">
        <v>156</v>
      </c>
      <c r="E90" s="728" t="s">
        <v>173</v>
      </c>
      <c r="F90" s="728"/>
      <c r="G90" s="728"/>
      <c r="H90" s="728"/>
      <c r="I90" s="728"/>
      <c r="J90" s="728"/>
      <c r="K90" s="728"/>
      <c r="L90" s="728"/>
      <c r="M90" s="167"/>
      <c r="N90" s="167"/>
      <c r="O90" s="167"/>
      <c r="P90" s="704" t="s">
        <v>583</v>
      </c>
      <c r="Q90" s="704"/>
      <c r="R90" s="116" t="e" vm="13">
        <v>#VALUE!</v>
      </c>
      <c r="S90" s="167"/>
    </row>
    <row r="91" spans="2:19" ht="20.100000000000001" customHeight="1" x14ac:dyDescent="0.25">
      <c r="B91" s="17"/>
      <c r="C91" s="17"/>
      <c r="D91" s="17"/>
      <c r="E91" s="17"/>
      <c r="F91" s="17"/>
      <c r="G91" s="17"/>
      <c r="H91" s="17"/>
      <c r="I91" s="17"/>
      <c r="J91" s="17"/>
      <c r="K91" s="17"/>
      <c r="L91" s="17"/>
      <c r="M91" s="17"/>
      <c r="N91" s="167"/>
      <c r="O91" s="167"/>
      <c r="P91" s="167"/>
      <c r="Q91" s="167"/>
      <c r="R91" s="167"/>
      <c r="S91" s="167"/>
    </row>
    <row r="92" spans="2:19" ht="20.100000000000001" customHeight="1" x14ac:dyDescent="0.25">
      <c r="B92" s="17"/>
      <c r="C92" s="17"/>
      <c r="D92" s="17"/>
      <c r="E92" s="17"/>
      <c r="F92" s="17"/>
      <c r="G92" s="17"/>
      <c r="H92" s="17"/>
      <c r="I92" s="677" t="s">
        <v>174</v>
      </c>
      <c r="J92" s="677"/>
      <c r="K92" s="677"/>
      <c r="L92" s="677"/>
      <c r="M92" s="17"/>
      <c r="N92" s="167"/>
      <c r="O92" s="167"/>
      <c r="P92" s="167"/>
      <c r="Q92" s="167"/>
      <c r="R92" s="167"/>
      <c r="S92" s="167"/>
    </row>
    <row r="93" spans="2:19" ht="20.100000000000001" customHeight="1" x14ac:dyDescent="0.25">
      <c r="B93" s="17"/>
      <c r="C93" s="17"/>
      <c r="D93" s="17"/>
      <c r="E93" s="17"/>
      <c r="F93" s="17"/>
      <c r="G93" s="17"/>
      <c r="H93" s="17"/>
      <c r="I93" s="677"/>
      <c r="J93" s="677"/>
      <c r="K93" s="677"/>
      <c r="L93" s="677"/>
      <c r="M93" s="17"/>
      <c r="N93" s="17"/>
      <c r="O93" s="17"/>
      <c r="P93" s="17"/>
      <c r="Q93" s="17"/>
      <c r="R93" s="17"/>
      <c r="S93" s="17"/>
    </row>
    <row r="94" spans="2:19" ht="20.100000000000001" customHeight="1" x14ac:dyDescent="0.25">
      <c r="B94" s="17"/>
      <c r="C94" s="17"/>
      <c r="D94" s="17"/>
      <c r="E94" s="17"/>
      <c r="F94" s="17"/>
      <c r="G94" s="17"/>
      <c r="H94" s="17"/>
      <c r="I94" s="17"/>
      <c r="J94" s="17"/>
      <c r="K94" s="17"/>
      <c r="L94" s="17"/>
      <c r="M94" s="17"/>
      <c r="N94" s="17"/>
      <c r="O94" s="17"/>
      <c r="P94" s="17"/>
      <c r="Q94" s="17"/>
      <c r="R94" s="17"/>
      <c r="S94" s="17"/>
    </row>
    <row r="95" spans="2:19" ht="20.100000000000001" customHeight="1" x14ac:dyDescent="0.25"/>
    <row r="96" spans="2:19" ht="39.9" customHeight="1" x14ac:dyDescent="0.25">
      <c r="B96" s="112"/>
      <c r="C96" s="114" t="s">
        <v>562</v>
      </c>
      <c r="D96" s="115"/>
      <c r="E96" s="115"/>
      <c r="F96" s="115"/>
      <c r="G96" s="115"/>
      <c r="H96" s="115"/>
      <c r="I96" s="115"/>
      <c r="J96" s="115"/>
      <c r="K96" s="115"/>
      <c r="L96" s="115"/>
      <c r="M96" s="115"/>
      <c r="N96" s="115"/>
      <c r="O96" s="115"/>
      <c r="P96" s="115"/>
      <c r="Q96" s="115"/>
      <c r="R96" s="115"/>
      <c r="S96" s="115"/>
    </row>
    <row r="97" spans="2:19" ht="20.100000000000001" customHeight="1" x14ac:dyDescent="0.25">
      <c r="B97" s="17"/>
      <c r="C97" s="17"/>
      <c r="D97" s="17"/>
      <c r="E97" s="17"/>
      <c r="F97" s="17"/>
      <c r="G97" s="17"/>
      <c r="H97" s="17"/>
      <c r="I97" s="17"/>
      <c r="J97" s="17"/>
      <c r="K97" s="17"/>
      <c r="L97" s="17"/>
      <c r="M97" s="17"/>
      <c r="N97" s="17"/>
      <c r="O97" s="17"/>
      <c r="P97" s="17"/>
      <c r="Q97" s="17"/>
      <c r="R97" s="17"/>
      <c r="S97" s="17"/>
    </row>
    <row r="98" spans="2:19" ht="20.100000000000001" customHeight="1" x14ac:dyDescent="0.25">
      <c r="B98" s="17"/>
      <c r="C98" s="123" t="s">
        <v>183</v>
      </c>
      <c r="D98" s="123"/>
      <c r="E98" s="123"/>
      <c r="F98" s="123"/>
      <c r="G98" s="123"/>
      <c r="H98" s="123"/>
      <c r="I98" s="123"/>
      <c r="J98" s="123"/>
      <c r="K98" s="123"/>
      <c r="L98" s="123"/>
      <c r="M98" s="123"/>
      <c r="N98" s="123"/>
      <c r="O98" s="123"/>
      <c r="P98" s="123"/>
      <c r="Q98" s="123"/>
      <c r="R98" s="123"/>
      <c r="S98" s="17"/>
    </row>
    <row r="99" spans="2:19" ht="20.100000000000001" customHeight="1" x14ac:dyDescent="0.25">
      <c r="B99" s="17"/>
      <c r="C99" s="701" t="s">
        <v>869</v>
      </c>
      <c r="D99" s="701"/>
      <c r="E99" s="701"/>
      <c r="F99" s="701"/>
      <c r="G99" s="701"/>
      <c r="H99" s="701"/>
      <c r="I99" s="701"/>
      <c r="J99" s="701"/>
      <c r="K99" s="701"/>
      <c r="L99" s="701"/>
      <c r="M99" s="701"/>
      <c r="N99" s="701"/>
      <c r="O99" s="701"/>
      <c r="P99" s="149"/>
      <c r="Q99" s="149"/>
      <c r="R99" s="149"/>
      <c r="S99" s="17"/>
    </row>
    <row r="100" spans="2:19" ht="20.100000000000001" customHeight="1" x14ac:dyDescent="0.3">
      <c r="B100" s="17"/>
      <c r="C100" s="17"/>
      <c r="D100" s="17"/>
      <c r="E100" s="17"/>
      <c r="F100" s="17"/>
      <c r="G100" s="17"/>
      <c r="H100" s="17"/>
      <c r="I100" s="17"/>
      <c r="J100" s="17"/>
      <c r="K100" s="17"/>
      <c r="L100" s="17"/>
      <c r="M100" s="17"/>
      <c r="N100" s="17"/>
      <c r="O100" s="17"/>
      <c r="P100" s="17"/>
      <c r="Q100" s="17"/>
      <c r="R100" s="120"/>
      <c r="S100" s="17"/>
    </row>
    <row r="101" spans="2:19" ht="20.100000000000001" customHeight="1" x14ac:dyDescent="0.25">
      <c r="B101" s="17"/>
      <c r="C101" s="17"/>
      <c r="D101" s="151" t="s">
        <v>162</v>
      </c>
      <c r="E101" s="669" t="s">
        <v>184</v>
      </c>
      <c r="F101" s="669"/>
      <c r="G101" s="669"/>
      <c r="H101" s="669"/>
      <c r="I101" s="669"/>
      <c r="J101" s="669"/>
      <c r="K101" s="669"/>
      <c r="L101" s="669"/>
      <c r="M101" s="170"/>
      <c r="N101" s="170"/>
      <c r="O101" s="729" t="s">
        <v>254</v>
      </c>
      <c r="P101" s="729"/>
      <c r="Q101" s="729"/>
      <c r="R101" s="116" t="e" vm="13">
        <v>#VALUE!</v>
      </c>
      <c r="S101" s="17"/>
    </row>
    <row r="102" spans="2:19" ht="20.100000000000001" customHeight="1" x14ac:dyDescent="0.25">
      <c r="B102" s="17"/>
      <c r="C102" s="17"/>
      <c r="D102" s="151"/>
      <c r="E102" s="669"/>
      <c r="F102" s="669"/>
      <c r="G102" s="669"/>
      <c r="H102" s="669"/>
      <c r="I102" s="669"/>
      <c r="J102" s="669"/>
      <c r="K102" s="669"/>
      <c r="L102" s="669"/>
      <c r="M102" s="170"/>
      <c r="N102" s="170"/>
      <c r="O102" s="74"/>
      <c r="P102" s="74"/>
      <c r="Q102" s="74"/>
      <c r="R102" s="74"/>
      <c r="S102" s="17"/>
    </row>
    <row r="103" spans="2:19" ht="20.100000000000001" customHeight="1" x14ac:dyDescent="0.25">
      <c r="B103" s="17"/>
      <c r="C103" s="17"/>
      <c r="D103" s="166" t="s">
        <v>163</v>
      </c>
      <c r="E103" s="669" t="s">
        <v>185</v>
      </c>
      <c r="F103" s="669"/>
      <c r="G103" s="669"/>
      <c r="H103" s="669"/>
      <c r="I103" s="669"/>
      <c r="J103" s="669"/>
      <c r="K103" s="669"/>
      <c r="L103" s="170"/>
      <c r="M103" s="170"/>
      <c r="N103" s="170"/>
      <c r="O103" s="74"/>
      <c r="P103" s="704" t="s">
        <v>468</v>
      </c>
      <c r="Q103" s="704"/>
      <c r="R103" s="116" t="e" vm="13">
        <v>#VALUE!</v>
      </c>
      <c r="S103" s="17"/>
    </row>
    <row r="104" spans="2:19" ht="20.100000000000001" customHeight="1" x14ac:dyDescent="0.25">
      <c r="B104" s="17"/>
      <c r="C104" s="17"/>
      <c r="D104" s="166"/>
      <c r="E104" s="669"/>
      <c r="F104" s="669"/>
      <c r="G104" s="669"/>
      <c r="H104" s="669"/>
      <c r="I104" s="669"/>
      <c r="J104" s="669"/>
      <c r="K104" s="669"/>
      <c r="L104" s="170"/>
      <c r="M104" s="170"/>
      <c r="N104" s="170"/>
      <c r="O104" s="74"/>
      <c r="P104" s="74"/>
      <c r="Q104" s="74"/>
      <c r="R104" s="122"/>
      <c r="S104" s="17"/>
    </row>
    <row r="105" spans="2:19" ht="20.100000000000001" customHeight="1" x14ac:dyDescent="0.25">
      <c r="B105" s="17"/>
      <c r="C105" s="17"/>
      <c r="D105" s="169" t="s">
        <v>164</v>
      </c>
      <c r="E105" s="669" t="s">
        <v>186</v>
      </c>
      <c r="F105" s="669"/>
      <c r="G105" s="669"/>
      <c r="H105" s="669"/>
      <c r="I105" s="669"/>
      <c r="J105" s="669"/>
      <c r="K105" s="669"/>
      <c r="L105" s="170"/>
      <c r="M105" s="170"/>
      <c r="N105" s="170"/>
      <c r="O105" s="170"/>
      <c r="P105" s="170"/>
      <c r="Q105" s="170"/>
      <c r="R105" s="170"/>
      <c r="S105" s="17"/>
    </row>
    <row r="106" spans="2:19" ht="20.100000000000001" customHeight="1" x14ac:dyDescent="0.25">
      <c r="B106" s="17"/>
      <c r="C106" s="17"/>
      <c r="D106" s="169"/>
      <c r="E106" s="669"/>
      <c r="F106" s="669"/>
      <c r="G106" s="669"/>
      <c r="H106" s="669"/>
      <c r="I106" s="669"/>
      <c r="J106" s="669"/>
      <c r="K106" s="669"/>
      <c r="L106" s="170"/>
      <c r="M106" s="170"/>
      <c r="N106" s="170"/>
      <c r="O106" s="74"/>
      <c r="P106" s="74"/>
      <c r="Q106" s="74"/>
      <c r="R106" s="74"/>
      <c r="S106" s="17"/>
    </row>
    <row r="107" spans="2:19" ht="20.100000000000001" customHeight="1" x14ac:dyDescent="0.25">
      <c r="B107" s="17"/>
      <c r="C107" s="17"/>
      <c r="D107" s="171" t="s">
        <v>156</v>
      </c>
      <c r="E107" s="172" t="s">
        <v>173</v>
      </c>
      <c r="F107" s="172"/>
      <c r="G107" s="172"/>
      <c r="H107" s="172"/>
      <c r="I107" s="172"/>
      <c r="J107" s="172"/>
      <c r="K107" s="172"/>
      <c r="L107" s="172"/>
      <c r="M107" s="74"/>
      <c r="N107" s="74"/>
      <c r="O107" s="74"/>
      <c r="P107" s="74"/>
      <c r="Q107" s="74"/>
      <c r="R107" s="74"/>
      <c r="S107" s="17"/>
    </row>
    <row r="108" spans="2:19" ht="20.100000000000001" customHeight="1" x14ac:dyDescent="0.25">
      <c r="B108" s="17"/>
      <c r="C108" s="173"/>
      <c r="D108" s="74"/>
      <c r="E108" s="74"/>
      <c r="F108" s="74"/>
      <c r="G108" s="74"/>
      <c r="H108" s="74"/>
      <c r="I108" s="74"/>
      <c r="J108" s="74"/>
      <c r="K108" s="74"/>
      <c r="L108" s="74"/>
      <c r="M108" s="74"/>
      <c r="N108" s="74"/>
      <c r="O108" s="74"/>
      <c r="P108" s="74"/>
      <c r="Q108" s="74"/>
      <c r="R108" s="74"/>
      <c r="S108" s="17"/>
    </row>
    <row r="109" spans="2:19" ht="20.100000000000001" customHeight="1" x14ac:dyDescent="0.25">
      <c r="B109" s="17"/>
      <c r="C109" s="17"/>
      <c r="D109" s="17"/>
      <c r="E109" s="17"/>
      <c r="F109" s="17"/>
      <c r="G109" s="17"/>
      <c r="H109" s="17"/>
      <c r="I109" s="677" t="s">
        <v>174</v>
      </c>
      <c r="J109" s="677"/>
      <c r="K109" s="677"/>
      <c r="L109" s="677"/>
      <c r="M109" s="17"/>
      <c r="N109" s="17"/>
      <c r="O109" s="17"/>
      <c r="P109" s="17"/>
      <c r="Q109" s="17"/>
      <c r="R109" s="17"/>
      <c r="S109" s="17"/>
    </row>
    <row r="110" spans="2:19" ht="20.100000000000001" customHeight="1" x14ac:dyDescent="0.25">
      <c r="B110" s="17"/>
      <c r="C110" s="17"/>
      <c r="D110" s="17"/>
      <c r="E110" s="17"/>
      <c r="F110" s="17"/>
      <c r="G110" s="17"/>
      <c r="H110" s="17"/>
      <c r="I110" s="677"/>
      <c r="J110" s="677"/>
      <c r="K110" s="677"/>
      <c r="L110" s="677"/>
      <c r="M110" s="17"/>
      <c r="N110" s="17"/>
      <c r="O110" s="17"/>
      <c r="P110" s="17"/>
      <c r="Q110" s="17"/>
      <c r="R110" s="17"/>
      <c r="S110" s="17"/>
    </row>
    <row r="111" spans="2:19" ht="20.100000000000001" customHeight="1" x14ac:dyDescent="0.25">
      <c r="B111" s="17"/>
      <c r="C111" s="17"/>
      <c r="D111" s="17"/>
      <c r="E111" s="17"/>
      <c r="F111" s="17"/>
      <c r="G111" s="17"/>
      <c r="H111" s="17"/>
      <c r="I111" s="17"/>
      <c r="J111" s="17"/>
      <c r="K111" s="17"/>
      <c r="L111" s="17"/>
      <c r="M111" s="17"/>
      <c r="N111" s="17"/>
      <c r="O111" s="17"/>
      <c r="P111" s="17"/>
      <c r="Q111" s="17"/>
      <c r="R111" s="17"/>
      <c r="S111" s="17"/>
    </row>
    <row r="112" spans="2:19" ht="20.100000000000001" customHeight="1" x14ac:dyDescent="0.25">
      <c r="B112" s="17"/>
      <c r="C112" s="702" t="s">
        <v>187</v>
      </c>
      <c r="D112" s="702"/>
      <c r="E112" s="702"/>
      <c r="F112" s="702"/>
      <c r="G112" s="702"/>
      <c r="H112" s="702"/>
      <c r="I112" s="702"/>
      <c r="J112" s="702"/>
      <c r="K112" s="702"/>
      <c r="L112" s="702"/>
      <c r="M112" s="702"/>
      <c r="N112" s="702"/>
      <c r="O112" s="702"/>
      <c r="P112" s="702"/>
      <c r="Q112" s="702"/>
      <c r="R112" s="702"/>
      <c r="S112" s="17"/>
    </row>
    <row r="113" spans="2:19" ht="20.100000000000001" customHeight="1" x14ac:dyDescent="0.25">
      <c r="B113" s="17"/>
      <c r="C113" s="701" t="s">
        <v>870</v>
      </c>
      <c r="D113" s="701"/>
      <c r="E113" s="701"/>
      <c r="F113" s="701"/>
      <c r="G113" s="701"/>
      <c r="H113" s="701"/>
      <c r="I113" s="701"/>
      <c r="J113" s="701"/>
      <c r="K113" s="701"/>
      <c r="L113" s="701"/>
      <c r="M113" s="701"/>
      <c r="N113" s="701"/>
      <c r="O113" s="701"/>
      <c r="P113" s="701"/>
      <c r="Q113" s="701"/>
      <c r="R113" s="701"/>
      <c r="S113" s="17"/>
    </row>
    <row r="114" spans="2:19" ht="20.100000000000001" customHeight="1" x14ac:dyDescent="0.25">
      <c r="B114" s="17"/>
      <c r="C114" s="17"/>
      <c r="D114" s="17"/>
      <c r="E114" s="17"/>
      <c r="F114" s="17"/>
      <c r="G114" s="17"/>
      <c r="H114" s="17"/>
      <c r="I114" s="17"/>
      <c r="J114" s="17"/>
      <c r="K114" s="17"/>
      <c r="L114" s="17"/>
      <c r="M114" s="17"/>
      <c r="N114" s="17"/>
      <c r="O114" s="17"/>
      <c r="P114" s="17"/>
      <c r="Q114" s="17"/>
      <c r="R114" s="17"/>
      <c r="S114" s="17"/>
    </row>
    <row r="115" spans="2:19" ht="20.100000000000001" customHeight="1" x14ac:dyDescent="0.25">
      <c r="B115" s="17"/>
      <c r="C115" s="17"/>
      <c r="D115" s="151" t="s">
        <v>162</v>
      </c>
      <c r="E115" s="669" t="s">
        <v>188</v>
      </c>
      <c r="F115" s="669"/>
      <c r="G115" s="669"/>
      <c r="H115" s="669"/>
      <c r="I115" s="669"/>
      <c r="J115" s="669"/>
      <c r="K115" s="669"/>
      <c r="L115" s="669"/>
      <c r="M115" s="669"/>
      <c r="N115" s="167"/>
      <c r="O115" s="705" t="s">
        <v>263</v>
      </c>
      <c r="P115" s="705"/>
      <c r="Q115" s="705"/>
      <c r="R115" s="174" t="e" vm="13">
        <v>#VALUE!</v>
      </c>
      <c r="S115" s="17"/>
    </row>
    <row r="116" spans="2:19" ht="14.1" customHeight="1" x14ac:dyDescent="0.25">
      <c r="B116" s="17"/>
      <c r="C116" s="17"/>
      <c r="D116" s="175"/>
      <c r="E116" s="669"/>
      <c r="F116" s="669"/>
      <c r="G116" s="669"/>
      <c r="H116" s="669"/>
      <c r="I116" s="669"/>
      <c r="J116" s="669"/>
      <c r="K116" s="669"/>
      <c r="L116" s="669"/>
      <c r="M116" s="669"/>
      <c r="N116" s="167"/>
      <c r="O116" s="167"/>
      <c r="P116" s="167"/>
      <c r="Q116" s="167"/>
      <c r="R116" s="167"/>
      <c r="S116" s="17"/>
    </row>
    <row r="117" spans="2:19" ht="20.100000000000001" customHeight="1" x14ac:dyDescent="0.25">
      <c r="B117" s="17"/>
      <c r="C117" s="17"/>
      <c r="D117" s="166" t="s">
        <v>163</v>
      </c>
      <c r="E117" s="669" t="s">
        <v>189</v>
      </c>
      <c r="F117" s="669"/>
      <c r="G117" s="669"/>
      <c r="H117" s="669"/>
      <c r="I117" s="669"/>
      <c r="J117" s="669"/>
      <c r="K117" s="669"/>
      <c r="L117" s="170"/>
      <c r="M117" s="170"/>
      <c r="N117" s="167"/>
      <c r="O117" s="704" t="s">
        <v>463</v>
      </c>
      <c r="P117" s="704"/>
      <c r="Q117" s="704"/>
      <c r="R117" s="116" t="e" vm="13">
        <v>#VALUE!</v>
      </c>
      <c r="S117" s="17"/>
    </row>
    <row r="118" spans="2:19" ht="20.100000000000001" customHeight="1" x14ac:dyDescent="0.25">
      <c r="B118" s="17"/>
      <c r="C118" s="17"/>
      <c r="D118" s="166"/>
      <c r="E118" s="669"/>
      <c r="F118" s="669"/>
      <c r="G118" s="669"/>
      <c r="H118" s="669"/>
      <c r="I118" s="669"/>
      <c r="J118" s="669"/>
      <c r="K118" s="669"/>
      <c r="L118" s="170"/>
      <c r="M118" s="170"/>
      <c r="N118" s="167"/>
      <c r="O118" s="116"/>
      <c r="P118" s="116"/>
      <c r="Q118" s="116"/>
      <c r="R118" s="116"/>
      <c r="S118" s="17"/>
    </row>
    <row r="119" spans="2:19" ht="14.1" customHeight="1" x14ac:dyDescent="0.25">
      <c r="B119" s="17"/>
      <c r="C119" s="17"/>
      <c r="D119" s="166"/>
      <c r="E119" s="170"/>
      <c r="F119" s="170"/>
      <c r="G119" s="170"/>
      <c r="H119" s="170"/>
      <c r="I119" s="170"/>
      <c r="J119" s="170"/>
      <c r="K119" s="170"/>
      <c r="L119" s="170"/>
      <c r="M119" s="170"/>
      <c r="N119" s="167"/>
      <c r="O119" s="167"/>
      <c r="P119" s="167"/>
      <c r="Q119" s="167"/>
      <c r="R119" s="167"/>
      <c r="S119" s="17"/>
    </row>
    <row r="120" spans="2:19" ht="20.100000000000001" customHeight="1" x14ac:dyDescent="0.25">
      <c r="B120" s="17"/>
      <c r="C120" s="17"/>
      <c r="D120" s="169" t="s">
        <v>164</v>
      </c>
      <c r="E120" s="669" t="s">
        <v>871</v>
      </c>
      <c r="F120" s="669"/>
      <c r="G120" s="669"/>
      <c r="H120" s="669"/>
      <c r="I120" s="669"/>
      <c r="J120" s="669"/>
      <c r="K120" s="669"/>
      <c r="L120" s="669"/>
      <c r="M120" s="669"/>
      <c r="N120" s="167"/>
      <c r="O120" s="167"/>
      <c r="P120" s="167"/>
      <c r="Q120" s="167"/>
      <c r="R120" s="167"/>
      <c r="S120" s="17"/>
    </row>
    <row r="121" spans="2:19" ht="20.100000000000001" customHeight="1" x14ac:dyDescent="0.25">
      <c r="B121" s="17"/>
      <c r="C121" s="17"/>
      <c r="D121" s="169"/>
      <c r="E121" s="669"/>
      <c r="F121" s="669"/>
      <c r="G121" s="669"/>
      <c r="H121" s="669"/>
      <c r="I121" s="669"/>
      <c r="J121" s="669"/>
      <c r="K121" s="669"/>
      <c r="L121" s="669"/>
      <c r="M121" s="669"/>
      <c r="N121" s="167"/>
      <c r="O121" s="167"/>
      <c r="P121" s="167"/>
      <c r="Q121" s="167"/>
      <c r="R121" s="167"/>
      <c r="S121" s="17"/>
    </row>
    <row r="122" spans="2:19" ht="14.1" customHeight="1" x14ac:dyDescent="0.25">
      <c r="B122" s="17"/>
      <c r="C122" s="17"/>
      <c r="D122" s="176"/>
      <c r="E122" s="669"/>
      <c r="F122" s="669"/>
      <c r="G122" s="669"/>
      <c r="H122" s="669"/>
      <c r="I122" s="669"/>
      <c r="J122" s="669"/>
      <c r="K122" s="669"/>
      <c r="L122" s="669"/>
      <c r="M122" s="669"/>
      <c r="N122" s="167"/>
      <c r="O122" s="167"/>
      <c r="P122" s="167"/>
      <c r="Q122" s="167"/>
      <c r="R122" s="167"/>
      <c r="S122" s="17"/>
    </row>
    <row r="123" spans="2:19" ht="20.100000000000001" customHeight="1" x14ac:dyDescent="0.25">
      <c r="B123" s="17"/>
      <c r="C123" s="17"/>
      <c r="D123" s="157" t="s">
        <v>156</v>
      </c>
      <c r="E123" s="663" t="s">
        <v>173</v>
      </c>
      <c r="F123" s="663"/>
      <c r="G123" s="663"/>
      <c r="H123" s="663"/>
      <c r="I123" s="663"/>
      <c r="J123" s="663"/>
      <c r="K123" s="663"/>
      <c r="L123" s="663"/>
      <c r="M123" s="663"/>
      <c r="N123" s="17"/>
      <c r="O123" s="17"/>
      <c r="P123" s="17"/>
      <c r="Q123" s="17"/>
      <c r="R123" s="17"/>
      <c r="S123" s="17"/>
    </row>
    <row r="124" spans="2:19" ht="20.100000000000001" customHeight="1" x14ac:dyDescent="0.25">
      <c r="B124" s="17"/>
      <c r="C124" s="17"/>
      <c r="D124" s="17"/>
      <c r="E124" s="17"/>
      <c r="F124" s="17"/>
      <c r="G124" s="17"/>
      <c r="H124" s="17"/>
      <c r="I124" s="17"/>
      <c r="J124" s="17"/>
      <c r="K124" s="17"/>
      <c r="L124" s="17"/>
      <c r="M124" s="17"/>
      <c r="N124" s="17"/>
      <c r="O124" s="17"/>
      <c r="P124" s="17"/>
      <c r="Q124" s="17"/>
      <c r="R124" s="17"/>
      <c r="S124" s="17"/>
    </row>
    <row r="125" spans="2:19" ht="20.100000000000001" customHeight="1" x14ac:dyDescent="0.25">
      <c r="B125" s="17"/>
      <c r="C125" s="17"/>
      <c r="D125" s="17"/>
      <c r="E125" s="17"/>
      <c r="F125" s="17"/>
      <c r="G125" s="17"/>
      <c r="H125" s="17"/>
      <c r="I125" s="677" t="s">
        <v>174</v>
      </c>
      <c r="J125" s="677"/>
      <c r="K125" s="677"/>
      <c r="L125" s="677"/>
      <c r="M125" s="17"/>
      <c r="N125" s="17"/>
      <c r="O125" s="17"/>
      <c r="P125" s="17"/>
      <c r="Q125" s="17"/>
      <c r="R125" s="17"/>
      <c r="S125" s="17"/>
    </row>
    <row r="126" spans="2:19" ht="20.100000000000001" customHeight="1" x14ac:dyDescent="0.25">
      <c r="B126" s="17"/>
      <c r="C126" s="17"/>
      <c r="D126" s="17"/>
      <c r="E126" s="17"/>
      <c r="F126" s="17"/>
      <c r="G126" s="17"/>
      <c r="H126" s="17"/>
      <c r="I126" s="677"/>
      <c r="J126" s="677"/>
      <c r="K126" s="677"/>
      <c r="L126" s="677"/>
      <c r="M126" s="17"/>
      <c r="N126" s="17"/>
      <c r="O126" s="17"/>
      <c r="P126" s="17"/>
      <c r="Q126" s="17"/>
      <c r="R126" s="17"/>
      <c r="S126" s="17"/>
    </row>
    <row r="127" spans="2:19" ht="20.100000000000001" customHeight="1" x14ac:dyDescent="0.25">
      <c r="B127" s="17"/>
      <c r="C127" s="17"/>
      <c r="D127" s="17"/>
      <c r="E127" s="17"/>
      <c r="F127" s="17"/>
      <c r="G127" s="17"/>
      <c r="H127" s="17"/>
      <c r="I127" s="17"/>
      <c r="J127" s="17"/>
      <c r="K127" s="17"/>
      <c r="L127" s="17"/>
      <c r="M127" s="17"/>
      <c r="N127" s="17"/>
      <c r="O127" s="17"/>
      <c r="P127" s="17"/>
      <c r="Q127" s="17"/>
      <c r="R127" s="17"/>
      <c r="S127" s="17"/>
    </row>
    <row r="128" spans="2:19" ht="20.100000000000001" customHeight="1" x14ac:dyDescent="0.25">
      <c r="B128" s="17"/>
      <c r="C128" s="702" t="s">
        <v>190</v>
      </c>
      <c r="D128" s="702"/>
      <c r="E128" s="702"/>
      <c r="F128" s="702"/>
      <c r="G128" s="702"/>
      <c r="H128" s="702"/>
      <c r="I128" s="702"/>
      <c r="J128" s="702"/>
      <c r="K128" s="702"/>
      <c r="L128" s="702"/>
      <c r="M128" s="702"/>
      <c r="N128" s="702"/>
      <c r="O128" s="702"/>
      <c r="P128" s="702"/>
      <c r="Q128" s="702"/>
      <c r="R128" s="702"/>
      <c r="S128" s="17"/>
    </row>
    <row r="129" spans="2:19" ht="20.100000000000001" customHeight="1" x14ac:dyDescent="0.25">
      <c r="B129" s="17"/>
      <c r="C129" s="701" t="s">
        <v>191</v>
      </c>
      <c r="D129" s="701"/>
      <c r="E129" s="701"/>
      <c r="F129" s="701"/>
      <c r="G129" s="701"/>
      <c r="H129" s="701"/>
      <c r="I129" s="701"/>
      <c r="J129" s="701"/>
      <c r="K129" s="701"/>
      <c r="L129" s="701"/>
      <c r="M129" s="701"/>
      <c r="N129" s="701"/>
      <c r="O129" s="701"/>
      <c r="P129" s="701"/>
      <c r="Q129" s="701"/>
      <c r="R129" s="701"/>
      <c r="S129" s="17"/>
    </row>
    <row r="130" spans="2:19" ht="20.100000000000001" customHeight="1" x14ac:dyDescent="0.25">
      <c r="B130" s="17"/>
      <c r="C130" s="17"/>
      <c r="D130" s="17"/>
      <c r="E130" s="17"/>
      <c r="F130" s="17"/>
      <c r="G130" s="17"/>
      <c r="H130" s="17"/>
      <c r="I130" s="17"/>
      <c r="J130" s="17"/>
      <c r="K130" s="17"/>
      <c r="L130" s="17"/>
      <c r="M130" s="17"/>
      <c r="N130" s="17"/>
      <c r="O130" s="17"/>
      <c r="P130" s="17"/>
      <c r="Q130" s="17"/>
      <c r="R130" s="17"/>
      <c r="S130" s="17"/>
    </row>
    <row r="131" spans="2:19" ht="20.100000000000001" customHeight="1" x14ac:dyDescent="0.25">
      <c r="B131" s="17"/>
      <c r="C131" s="151"/>
      <c r="D131" s="151" t="s">
        <v>162</v>
      </c>
      <c r="E131" s="669" t="s">
        <v>192</v>
      </c>
      <c r="F131" s="669"/>
      <c r="G131" s="669"/>
      <c r="H131" s="669"/>
      <c r="I131" s="669"/>
      <c r="J131" s="669"/>
      <c r="K131" s="669"/>
      <c r="L131" s="669"/>
      <c r="M131" s="669"/>
      <c r="N131" s="4"/>
      <c r="O131" s="4"/>
      <c r="P131" s="4"/>
      <c r="Q131" s="4"/>
      <c r="R131" s="4"/>
      <c r="S131" s="17"/>
    </row>
    <row r="132" spans="2:19" ht="22.5" customHeight="1" x14ac:dyDescent="0.25">
      <c r="B132" s="17"/>
      <c r="C132" s="175"/>
      <c r="D132" s="151"/>
      <c r="E132" s="669"/>
      <c r="F132" s="669"/>
      <c r="G132" s="669"/>
      <c r="H132" s="669"/>
      <c r="I132" s="669"/>
      <c r="J132" s="669"/>
      <c r="K132" s="669"/>
      <c r="L132" s="669"/>
      <c r="M132" s="669"/>
      <c r="N132" s="4"/>
      <c r="O132" s="4"/>
      <c r="P132" s="4"/>
      <c r="Q132" s="4"/>
      <c r="R132" s="4"/>
      <c r="S132" s="17"/>
    </row>
    <row r="133" spans="2:19" ht="20.100000000000001" customHeight="1" x14ac:dyDescent="0.25">
      <c r="B133" s="17"/>
      <c r="C133" s="166"/>
      <c r="D133" s="166" t="s">
        <v>163</v>
      </c>
      <c r="E133" s="669" t="s">
        <v>193</v>
      </c>
      <c r="F133" s="669"/>
      <c r="G133" s="669"/>
      <c r="H133" s="669"/>
      <c r="I133" s="669"/>
      <c r="J133" s="669"/>
      <c r="K133" s="669"/>
      <c r="L133" s="669"/>
      <c r="M133" s="669"/>
      <c r="N133" s="4"/>
      <c r="O133" s="4"/>
      <c r="P133" s="4"/>
      <c r="Q133" s="4"/>
      <c r="R133" s="4"/>
      <c r="S133" s="17"/>
    </row>
    <row r="134" spans="2:19" ht="21" customHeight="1" x14ac:dyDescent="0.25">
      <c r="B134" s="17"/>
      <c r="C134" s="165"/>
      <c r="D134" s="166"/>
      <c r="E134" s="669"/>
      <c r="F134" s="669"/>
      <c r="G134" s="669"/>
      <c r="H134" s="669"/>
      <c r="I134" s="669"/>
      <c r="J134" s="669"/>
      <c r="K134" s="669"/>
      <c r="L134" s="669"/>
      <c r="M134" s="669"/>
      <c r="N134" s="4"/>
      <c r="O134" s="4"/>
      <c r="P134" s="4"/>
      <c r="Q134" s="4"/>
      <c r="R134" s="4"/>
      <c r="S134" s="17"/>
    </row>
    <row r="135" spans="2:19" ht="20.100000000000001" customHeight="1" x14ac:dyDescent="0.25">
      <c r="B135" s="17"/>
      <c r="C135" s="169"/>
      <c r="D135" s="169" t="s">
        <v>164</v>
      </c>
      <c r="E135" s="172" t="s">
        <v>194</v>
      </c>
      <c r="F135" s="172"/>
      <c r="G135" s="172"/>
      <c r="H135" s="172"/>
      <c r="I135" s="172"/>
      <c r="J135" s="172"/>
      <c r="K135" s="172"/>
      <c r="L135" s="172"/>
      <c r="M135" s="172"/>
      <c r="N135" s="4"/>
      <c r="O135" s="4"/>
      <c r="P135" s="4"/>
      <c r="Q135" s="4"/>
      <c r="R135" s="4"/>
      <c r="S135" s="17"/>
    </row>
    <row r="136" spans="2:19" ht="25.5" customHeight="1" x14ac:dyDescent="0.25">
      <c r="B136" s="17"/>
      <c r="C136" s="177"/>
      <c r="D136" s="171" t="s">
        <v>156</v>
      </c>
      <c r="E136" s="172" t="s">
        <v>173</v>
      </c>
      <c r="F136" s="172"/>
      <c r="G136" s="172"/>
      <c r="H136" s="172"/>
      <c r="I136" s="172"/>
      <c r="J136" s="172"/>
      <c r="K136" s="172"/>
      <c r="L136" s="172"/>
      <c r="M136" s="172"/>
      <c r="N136" s="4"/>
      <c r="O136" s="4"/>
      <c r="P136" s="4"/>
      <c r="Q136" s="4"/>
      <c r="R136" s="4"/>
      <c r="S136" s="17"/>
    </row>
    <row r="137" spans="2:19" ht="20.100000000000001" customHeight="1" x14ac:dyDescent="0.25">
      <c r="B137" s="17"/>
      <c r="C137" s="21"/>
      <c r="D137" s="4"/>
      <c r="E137" s="4"/>
      <c r="F137" s="4"/>
      <c r="G137" s="4"/>
      <c r="H137" s="4"/>
      <c r="I137" s="4"/>
      <c r="J137" s="4"/>
      <c r="K137" s="4"/>
      <c r="L137" s="4"/>
      <c r="M137" s="4"/>
      <c r="N137" s="4"/>
      <c r="O137" s="4"/>
      <c r="P137" s="4"/>
      <c r="Q137" s="4"/>
      <c r="R137" s="4"/>
      <c r="S137" s="17"/>
    </row>
    <row r="138" spans="2:19" ht="20.100000000000001" customHeight="1" x14ac:dyDescent="0.25">
      <c r="B138" s="17"/>
      <c r="C138" s="17"/>
      <c r="D138" s="17"/>
      <c r="E138" s="17"/>
      <c r="F138" s="17"/>
      <c r="G138" s="17"/>
      <c r="H138" s="17"/>
      <c r="I138" s="677" t="s">
        <v>174</v>
      </c>
      <c r="J138" s="677"/>
      <c r="K138" s="677"/>
      <c r="L138" s="677"/>
      <c r="M138" s="17"/>
      <c r="N138" s="17"/>
      <c r="O138" s="17"/>
      <c r="P138" s="17"/>
      <c r="Q138" s="17"/>
      <c r="R138" s="17"/>
      <c r="S138" s="17"/>
    </row>
    <row r="139" spans="2:19" ht="20.100000000000001" customHeight="1" x14ac:dyDescent="0.25">
      <c r="B139" s="17"/>
      <c r="C139" s="17"/>
      <c r="D139" s="17"/>
      <c r="E139" s="17"/>
      <c r="F139" s="17"/>
      <c r="G139" s="17"/>
      <c r="H139" s="17"/>
      <c r="I139" s="677"/>
      <c r="J139" s="677"/>
      <c r="K139" s="677"/>
      <c r="L139" s="677"/>
      <c r="M139" s="17"/>
      <c r="N139" s="17"/>
      <c r="O139" s="17"/>
      <c r="P139" s="17"/>
      <c r="Q139" s="17"/>
      <c r="R139" s="17"/>
      <c r="S139" s="17"/>
    </row>
    <row r="140" spans="2:19" ht="20.100000000000001" customHeight="1" x14ac:dyDescent="0.25">
      <c r="B140" s="17"/>
      <c r="C140" s="17"/>
      <c r="D140" s="17"/>
      <c r="E140" s="17"/>
      <c r="F140" s="17"/>
      <c r="G140" s="17"/>
      <c r="H140" s="17"/>
      <c r="I140" s="17"/>
      <c r="J140" s="17"/>
      <c r="K140" s="17"/>
      <c r="L140" s="17"/>
      <c r="M140" s="17"/>
      <c r="N140" s="17"/>
      <c r="O140" s="17"/>
      <c r="P140" s="17"/>
      <c r="Q140" s="17"/>
      <c r="R140" s="17"/>
      <c r="S140" s="17"/>
    </row>
    <row r="141" spans="2:19" ht="20.100000000000001" customHeight="1" x14ac:dyDescent="0.25">
      <c r="B141" s="17"/>
      <c r="C141" s="702" t="s">
        <v>195</v>
      </c>
      <c r="D141" s="702"/>
      <c r="E141" s="702"/>
      <c r="F141" s="702"/>
      <c r="G141" s="702"/>
      <c r="H141" s="702"/>
      <c r="I141" s="702"/>
      <c r="J141" s="702"/>
      <c r="K141" s="702"/>
      <c r="L141" s="702"/>
      <c r="M141" s="702"/>
      <c r="N141" s="702"/>
      <c r="O141" s="702"/>
      <c r="P141" s="702"/>
      <c r="Q141" s="702"/>
      <c r="R141" s="702"/>
      <c r="S141" s="17"/>
    </row>
    <row r="142" spans="2:19" ht="20.100000000000001" customHeight="1" x14ac:dyDescent="0.25">
      <c r="B142" s="17"/>
      <c r="C142" s="701" t="s">
        <v>872</v>
      </c>
      <c r="D142" s="701"/>
      <c r="E142" s="701"/>
      <c r="F142" s="701"/>
      <c r="G142" s="701"/>
      <c r="H142" s="701"/>
      <c r="I142" s="701"/>
      <c r="J142" s="701"/>
      <c r="K142" s="701"/>
      <c r="L142" s="701"/>
      <c r="M142" s="701"/>
      <c r="N142" s="701"/>
      <c r="O142" s="701"/>
      <c r="P142" s="701"/>
      <c r="Q142" s="701"/>
      <c r="R142" s="701"/>
      <c r="S142" s="17"/>
    </row>
    <row r="143" spans="2:19" ht="20.100000000000001" customHeight="1" x14ac:dyDescent="0.25">
      <c r="B143" s="17"/>
      <c r="C143" s="17"/>
      <c r="D143" s="17"/>
      <c r="E143" s="17"/>
      <c r="F143" s="17"/>
      <c r="G143" s="17"/>
      <c r="H143" s="17"/>
      <c r="I143" s="17"/>
      <c r="J143" s="17"/>
      <c r="K143" s="17"/>
      <c r="L143" s="17"/>
      <c r="M143" s="17"/>
      <c r="N143" s="178"/>
      <c r="O143" s="178"/>
      <c r="P143" s="178"/>
      <c r="Q143" s="178"/>
      <c r="R143" s="178"/>
      <c r="S143" s="17"/>
    </row>
    <row r="144" spans="2:19" ht="20.100000000000001" customHeight="1" x14ac:dyDescent="0.25">
      <c r="B144" s="17"/>
      <c r="C144" s="17"/>
      <c r="D144" s="151" t="s">
        <v>162</v>
      </c>
      <c r="E144" s="669" t="s">
        <v>196</v>
      </c>
      <c r="F144" s="669"/>
      <c r="G144" s="669"/>
      <c r="H144" s="669"/>
      <c r="I144" s="669"/>
      <c r="J144" s="669"/>
      <c r="K144" s="669"/>
      <c r="L144" s="669"/>
      <c r="M144" s="669"/>
      <c r="N144" s="4"/>
      <c r="O144" s="4"/>
      <c r="P144" s="703" t="s">
        <v>430</v>
      </c>
      <c r="Q144" s="703"/>
      <c r="R144" s="150" t="e" vm="14">
        <v>#VALUE!</v>
      </c>
      <c r="S144" s="17"/>
    </row>
    <row r="145" spans="2:19" ht="14.1" customHeight="1" x14ac:dyDescent="0.25">
      <c r="B145" s="17"/>
      <c r="C145" s="17"/>
      <c r="D145" s="151"/>
      <c r="E145" s="669"/>
      <c r="F145" s="669"/>
      <c r="G145" s="669"/>
      <c r="H145" s="669"/>
      <c r="I145" s="669"/>
      <c r="J145" s="669"/>
      <c r="K145" s="669"/>
      <c r="L145" s="669"/>
      <c r="M145" s="669"/>
      <c r="N145" s="4"/>
      <c r="O145" s="4"/>
      <c r="P145" s="4"/>
      <c r="Q145" s="4"/>
      <c r="R145" s="4"/>
      <c r="S145" s="17"/>
    </row>
    <row r="146" spans="2:19" ht="32.25" customHeight="1" x14ac:dyDescent="0.25">
      <c r="B146" s="17"/>
      <c r="C146" s="17"/>
      <c r="D146" s="166" t="s">
        <v>163</v>
      </c>
      <c r="E146" s="669" t="s">
        <v>197</v>
      </c>
      <c r="F146" s="669"/>
      <c r="G146" s="669"/>
      <c r="H146" s="669"/>
      <c r="I146" s="669"/>
      <c r="J146" s="669"/>
      <c r="K146" s="669"/>
      <c r="L146" s="669"/>
      <c r="M146" s="669"/>
      <c r="N146" s="4"/>
      <c r="O146" s="4"/>
      <c r="P146" s="4"/>
      <c r="Q146" s="4"/>
      <c r="R146" s="4"/>
      <c r="S146" s="17"/>
    </row>
    <row r="147" spans="2:19" ht="20.100000000000001" customHeight="1" x14ac:dyDescent="0.25">
      <c r="B147" s="17"/>
      <c r="C147" s="17"/>
      <c r="D147" s="169" t="s">
        <v>164</v>
      </c>
      <c r="E147" s="172" t="s">
        <v>198</v>
      </c>
      <c r="F147" s="47"/>
      <c r="G147" s="47"/>
      <c r="H147" s="47"/>
      <c r="I147" s="47"/>
      <c r="J147" s="47"/>
      <c r="K147" s="47"/>
      <c r="L147" s="47"/>
      <c r="M147" s="47"/>
      <c r="N147" s="4"/>
      <c r="O147" s="4"/>
      <c r="P147" s="4"/>
      <c r="Q147" s="4"/>
      <c r="R147" s="4"/>
      <c r="S147" s="17"/>
    </row>
    <row r="148" spans="2:19" ht="20.100000000000001" customHeight="1" x14ac:dyDescent="0.25">
      <c r="B148" s="17"/>
      <c r="C148" s="17"/>
      <c r="D148" s="171" t="s">
        <v>156</v>
      </c>
      <c r="E148" s="172" t="s">
        <v>173</v>
      </c>
      <c r="F148" s="47"/>
      <c r="G148" s="47"/>
      <c r="H148" s="47"/>
      <c r="I148" s="47"/>
      <c r="J148" s="47"/>
      <c r="K148" s="47"/>
      <c r="L148" s="47"/>
      <c r="M148" s="47"/>
      <c r="N148" s="4"/>
      <c r="O148" s="4"/>
      <c r="P148" s="4"/>
      <c r="Q148" s="4"/>
      <c r="R148" s="4"/>
      <c r="S148" s="17"/>
    </row>
    <row r="149" spans="2:19" ht="20.100000000000001" customHeight="1" x14ac:dyDescent="0.25">
      <c r="B149" s="17"/>
      <c r="C149" s="17"/>
      <c r="D149" s="157"/>
      <c r="E149" s="74"/>
      <c r="F149" s="4"/>
      <c r="G149" s="4"/>
      <c r="H149" s="4"/>
      <c r="I149" s="4"/>
      <c r="J149" s="4"/>
      <c r="K149" s="4"/>
      <c r="L149" s="4"/>
      <c r="M149" s="4"/>
      <c r="N149" s="4"/>
      <c r="O149" s="4"/>
      <c r="P149" s="4"/>
      <c r="Q149" s="4"/>
      <c r="R149" s="4"/>
      <c r="S149" s="17"/>
    </row>
    <row r="150" spans="2:19" ht="20.100000000000001" customHeight="1" x14ac:dyDescent="0.25">
      <c r="B150" s="17"/>
      <c r="C150" s="17"/>
      <c r="D150" s="17"/>
      <c r="E150" s="17"/>
      <c r="F150" s="17"/>
      <c r="G150" s="17"/>
      <c r="H150" s="17"/>
      <c r="I150" s="677" t="s">
        <v>174</v>
      </c>
      <c r="J150" s="677"/>
      <c r="K150" s="677"/>
      <c r="L150" s="677"/>
      <c r="M150" s="17"/>
      <c r="N150" s="17"/>
      <c r="O150" s="17"/>
      <c r="P150" s="17"/>
      <c r="Q150" s="17"/>
      <c r="R150" s="17"/>
      <c r="S150" s="17"/>
    </row>
    <row r="151" spans="2:19" ht="20.100000000000001" customHeight="1" x14ac:dyDescent="0.25">
      <c r="B151" s="17"/>
      <c r="C151" s="17"/>
      <c r="D151" s="17"/>
      <c r="E151" s="17"/>
      <c r="F151" s="17"/>
      <c r="G151" s="17"/>
      <c r="H151" s="17"/>
      <c r="I151" s="677"/>
      <c r="J151" s="677"/>
      <c r="K151" s="677"/>
      <c r="L151" s="677"/>
      <c r="M151" s="17"/>
      <c r="N151" s="17"/>
      <c r="O151" s="17"/>
      <c r="P151" s="17"/>
      <c r="Q151" s="17"/>
      <c r="R151" s="17"/>
      <c r="S151" s="17"/>
    </row>
    <row r="152" spans="2:19" ht="20.100000000000001" customHeight="1" x14ac:dyDescent="0.25">
      <c r="B152" s="17"/>
      <c r="C152" s="17"/>
      <c r="D152" s="17"/>
      <c r="E152" s="17"/>
      <c r="F152" s="17"/>
      <c r="G152" s="17"/>
      <c r="H152" s="17"/>
      <c r="I152" s="17"/>
      <c r="J152" s="17"/>
      <c r="K152" s="17"/>
      <c r="L152" s="17"/>
      <c r="M152" s="17"/>
      <c r="N152" s="17"/>
      <c r="O152" s="17"/>
      <c r="P152" s="17"/>
      <c r="Q152" s="17"/>
      <c r="R152" s="17"/>
      <c r="S152" s="17"/>
    </row>
    <row r="153" spans="2:19" ht="20.100000000000001" customHeight="1" x14ac:dyDescent="0.25">
      <c r="B153" s="17"/>
      <c r="C153" s="17"/>
      <c r="D153" s="17"/>
      <c r="E153" s="17"/>
      <c r="F153" s="17"/>
      <c r="G153" s="17"/>
      <c r="H153" s="17"/>
      <c r="I153" s="17"/>
      <c r="J153" s="17"/>
      <c r="K153" s="17"/>
      <c r="L153" s="17"/>
      <c r="M153" s="17"/>
      <c r="N153" s="17"/>
      <c r="O153" s="17"/>
      <c r="P153" s="17"/>
      <c r="Q153" s="17"/>
      <c r="R153" s="17"/>
      <c r="S153" s="17"/>
    </row>
    <row r="154" spans="2:19" ht="58.5" customHeight="1" x14ac:dyDescent="0.25">
      <c r="B154" s="17"/>
      <c r="C154" s="721" t="s">
        <v>873</v>
      </c>
      <c r="D154" s="721"/>
      <c r="E154" s="721"/>
      <c r="F154" s="721"/>
      <c r="G154" s="721"/>
      <c r="H154" s="721"/>
      <c r="I154" s="721"/>
      <c r="J154" s="721"/>
      <c r="K154" s="721"/>
      <c r="L154" s="721"/>
      <c r="M154" s="721"/>
      <c r="N154" s="721"/>
      <c r="O154" s="721"/>
      <c r="P154" s="721"/>
      <c r="Q154" s="721"/>
      <c r="R154" s="17"/>
      <c r="S154" s="17"/>
    </row>
    <row r="155" spans="2:19" ht="20.100000000000001" customHeight="1" x14ac:dyDescent="0.25">
      <c r="B155" s="17"/>
      <c r="C155" s="179"/>
      <c r="D155" s="179"/>
      <c r="E155" s="179"/>
      <c r="F155" s="179"/>
      <c r="G155" s="179"/>
      <c r="H155" s="179"/>
      <c r="I155" s="179"/>
      <c r="J155" s="179"/>
      <c r="K155" s="179"/>
      <c r="L155" s="179"/>
      <c r="M155" s="179"/>
      <c r="N155" s="179"/>
      <c r="O155" s="179"/>
      <c r="P155" s="179"/>
      <c r="Q155" s="179"/>
      <c r="R155" s="17"/>
      <c r="S155" s="17"/>
    </row>
    <row r="156" spans="2:19" ht="36" customHeight="1" x14ac:dyDescent="0.25">
      <c r="B156" s="17"/>
      <c r="C156" s="730" t="s">
        <v>334</v>
      </c>
      <c r="D156" s="730"/>
      <c r="E156" s="730"/>
      <c r="F156" s="730"/>
      <c r="G156" s="730"/>
      <c r="H156" s="730"/>
      <c r="I156" s="730"/>
      <c r="J156" s="730"/>
      <c r="K156" s="730"/>
      <c r="L156" s="730"/>
      <c r="M156" s="730"/>
      <c r="N156" s="730"/>
      <c r="O156" s="730"/>
      <c r="P156" s="730"/>
      <c r="Q156" s="730"/>
      <c r="R156" s="730"/>
      <c r="S156" s="17"/>
    </row>
    <row r="157" spans="2:19" ht="20.100000000000001" customHeight="1" x14ac:dyDescent="0.25">
      <c r="B157" s="17"/>
      <c r="C157" s="149" t="s">
        <v>199</v>
      </c>
      <c r="D157" s="149"/>
      <c r="E157" s="149"/>
      <c r="F157" s="149"/>
      <c r="G157" s="149"/>
      <c r="H157" s="149"/>
      <c r="I157" s="149"/>
      <c r="J157" s="149"/>
      <c r="K157" s="149"/>
      <c r="L157" s="149"/>
      <c r="M157" s="149"/>
      <c r="N157" s="149"/>
      <c r="O157" s="149"/>
      <c r="P157" s="149"/>
      <c r="Q157" s="149"/>
      <c r="R157" s="149"/>
      <c r="S157" s="17"/>
    </row>
    <row r="158" spans="2:19" ht="20.100000000000001" customHeight="1" x14ac:dyDescent="0.25">
      <c r="B158" s="17"/>
      <c r="C158" s="17"/>
      <c r="D158" s="17"/>
      <c r="E158" s="17"/>
      <c r="F158" s="17"/>
      <c r="G158" s="17"/>
      <c r="H158" s="17"/>
      <c r="I158" s="17"/>
      <c r="J158" s="17"/>
      <c r="K158" s="17"/>
      <c r="L158" s="83"/>
      <c r="M158" s="17"/>
      <c r="N158" s="17"/>
      <c r="O158" s="17"/>
      <c r="P158" s="17"/>
      <c r="Q158" s="17"/>
      <c r="R158" s="17"/>
      <c r="S158" s="17"/>
    </row>
    <row r="159" spans="2:19" ht="19.5" customHeight="1" x14ac:dyDescent="0.25">
      <c r="B159" s="17"/>
      <c r="C159" s="17"/>
      <c r="D159" s="160" t="s">
        <v>162</v>
      </c>
      <c r="E159" s="74" t="s">
        <v>200</v>
      </c>
      <c r="F159" s="167"/>
      <c r="G159" s="167"/>
      <c r="H159" s="167"/>
      <c r="I159" s="167"/>
      <c r="J159" s="167"/>
      <c r="K159" s="167"/>
      <c r="L159" s="167"/>
      <c r="M159" s="167"/>
      <c r="N159" s="17"/>
      <c r="O159" s="705" t="s">
        <v>152</v>
      </c>
      <c r="P159" s="705"/>
      <c r="Q159" s="705"/>
      <c r="R159" s="118" t="e" vm="13">
        <v>#VALUE!</v>
      </c>
      <c r="S159" s="17"/>
    </row>
    <row r="160" spans="2:19" ht="20.100000000000001" customHeight="1" x14ac:dyDescent="0.25">
      <c r="B160" s="17"/>
      <c r="C160" s="17"/>
      <c r="D160" s="154" t="s">
        <v>163</v>
      </c>
      <c r="E160" s="74" t="s">
        <v>201</v>
      </c>
      <c r="F160" s="167"/>
      <c r="G160" s="167"/>
      <c r="H160" s="167"/>
      <c r="I160" s="167"/>
      <c r="J160" s="167"/>
      <c r="K160" s="167"/>
      <c r="L160" s="167"/>
      <c r="M160" s="167"/>
      <c r="N160" s="167"/>
      <c r="O160" s="167"/>
      <c r="P160" s="167"/>
      <c r="Q160" s="167"/>
      <c r="R160" s="167"/>
      <c r="S160" s="17"/>
    </row>
    <row r="161" spans="2:19" ht="20.100000000000001" customHeight="1" x14ac:dyDescent="0.25">
      <c r="B161" s="17"/>
      <c r="C161" s="17"/>
      <c r="D161" s="156" t="s">
        <v>164</v>
      </c>
      <c r="E161" s="74" t="s">
        <v>202</v>
      </c>
      <c r="F161" s="167"/>
      <c r="G161" s="167"/>
      <c r="H161" s="167"/>
      <c r="I161" s="167"/>
      <c r="J161" s="167"/>
      <c r="K161" s="167"/>
      <c r="L161" s="167"/>
      <c r="M161" s="167"/>
      <c r="N161" s="167"/>
      <c r="O161" s="723" t="s">
        <v>152</v>
      </c>
      <c r="P161" s="723"/>
      <c r="Q161" s="723"/>
      <c r="R161" s="161" t="e" vm="14">
        <v>#VALUE!</v>
      </c>
      <c r="S161" s="17"/>
    </row>
    <row r="162" spans="2:19" ht="20.100000000000001" customHeight="1" x14ac:dyDescent="0.25">
      <c r="B162" s="17"/>
      <c r="C162" s="17"/>
      <c r="D162" s="157" t="s">
        <v>156</v>
      </c>
      <c r="E162" s="74" t="s">
        <v>173</v>
      </c>
      <c r="F162" s="17"/>
      <c r="G162" s="17"/>
      <c r="H162" s="17"/>
      <c r="I162" s="17"/>
      <c r="J162" s="17"/>
      <c r="K162" s="17"/>
      <c r="L162" s="17"/>
      <c r="M162" s="17"/>
      <c r="N162" s="17"/>
      <c r="O162" s="17"/>
      <c r="P162" s="17"/>
      <c r="Q162" s="17"/>
      <c r="R162" s="17"/>
      <c r="S162" s="17"/>
    </row>
    <row r="163" spans="2:19" ht="20.100000000000001" customHeight="1" x14ac:dyDescent="0.25">
      <c r="B163" s="17"/>
      <c r="C163" s="17"/>
      <c r="D163" s="180" t="s">
        <v>27</v>
      </c>
      <c r="E163" s="74" t="s">
        <v>165</v>
      </c>
      <c r="F163" s="17"/>
      <c r="G163" s="17"/>
      <c r="H163" s="17"/>
      <c r="I163" s="17"/>
      <c r="J163" s="17"/>
      <c r="K163" s="17"/>
      <c r="L163" s="17"/>
      <c r="M163" s="17"/>
      <c r="N163" s="17"/>
      <c r="O163" s="167"/>
      <c r="P163" s="703" t="s">
        <v>430</v>
      </c>
      <c r="Q163" s="703"/>
      <c r="R163" s="150" t="e" vm="14">
        <v>#VALUE!</v>
      </c>
      <c r="S163" s="17"/>
    </row>
    <row r="164" spans="2:19" ht="20.100000000000001" customHeight="1" x14ac:dyDescent="0.25">
      <c r="B164" s="17"/>
      <c r="C164" s="17"/>
      <c r="D164" s="17"/>
      <c r="E164" s="17"/>
      <c r="F164" s="17"/>
      <c r="G164" s="17"/>
      <c r="H164" s="17"/>
      <c r="I164" s="677" t="s">
        <v>174</v>
      </c>
      <c r="J164" s="677"/>
      <c r="K164" s="677"/>
      <c r="L164" s="677"/>
      <c r="M164" s="17"/>
      <c r="N164" s="17"/>
      <c r="O164" s="17"/>
      <c r="P164" s="17"/>
      <c r="Q164" s="17"/>
      <c r="R164" s="17"/>
      <c r="S164" s="17"/>
    </row>
    <row r="165" spans="2:19" ht="20.100000000000001" customHeight="1" x14ac:dyDescent="0.25">
      <c r="B165" s="17"/>
      <c r="C165" s="17"/>
      <c r="D165" s="17"/>
      <c r="E165" s="17"/>
      <c r="F165" s="17"/>
      <c r="G165" s="17"/>
      <c r="H165" s="17"/>
      <c r="I165" s="677"/>
      <c r="J165" s="677"/>
      <c r="K165" s="677"/>
      <c r="L165" s="677"/>
      <c r="M165" s="17"/>
      <c r="N165" s="17"/>
      <c r="O165" s="17"/>
      <c r="P165" s="17"/>
      <c r="Q165" s="17"/>
      <c r="R165" s="17"/>
      <c r="S165" s="17"/>
    </row>
    <row r="166" spans="2:19" ht="20.100000000000001" customHeight="1" x14ac:dyDescent="0.25">
      <c r="B166" s="17"/>
      <c r="C166" s="17"/>
      <c r="D166" s="17"/>
      <c r="E166" s="17"/>
      <c r="F166" s="17"/>
      <c r="G166" s="17"/>
      <c r="H166" s="17"/>
      <c r="I166" s="17"/>
      <c r="J166" s="17"/>
      <c r="K166" s="17"/>
      <c r="L166" s="17"/>
      <c r="M166" s="17"/>
      <c r="N166" s="17"/>
      <c r="O166" s="17"/>
      <c r="P166" s="17"/>
      <c r="Q166" s="17"/>
      <c r="R166" s="17"/>
      <c r="S166" s="17"/>
    </row>
    <row r="167" spans="2:19" ht="20.100000000000001" customHeight="1" x14ac:dyDescent="0.25"/>
    <row r="168" spans="2:19" ht="39.9" customHeight="1" x14ac:dyDescent="0.25">
      <c r="B168" s="112"/>
      <c r="C168" s="114" t="s">
        <v>246</v>
      </c>
      <c r="D168" s="114"/>
      <c r="E168" s="114"/>
      <c r="F168" s="114"/>
      <c r="G168" s="114"/>
      <c r="H168" s="114"/>
      <c r="I168" s="114"/>
      <c r="J168" s="114"/>
      <c r="K168" s="114"/>
      <c r="L168" s="114"/>
      <c r="M168" s="114"/>
      <c r="N168" s="114"/>
      <c r="O168" s="114"/>
      <c r="P168" s="114"/>
      <c r="Q168" s="114"/>
      <c r="R168" s="114"/>
      <c r="S168" s="114"/>
    </row>
    <row r="169" spans="2:19" ht="20.100000000000001" customHeight="1" x14ac:dyDescent="0.25">
      <c r="B169" s="17"/>
      <c r="C169" s="17"/>
      <c r="D169" s="17"/>
      <c r="E169" s="17"/>
      <c r="F169" s="17"/>
      <c r="G169" s="17"/>
      <c r="H169" s="17"/>
      <c r="I169" s="17"/>
      <c r="J169" s="17"/>
      <c r="K169" s="17"/>
      <c r="L169" s="17"/>
      <c r="M169" s="17"/>
      <c r="N169" s="17"/>
      <c r="O169" s="17"/>
      <c r="P169" s="17"/>
      <c r="Q169" s="17"/>
      <c r="R169" s="17"/>
      <c r="S169" s="17"/>
    </row>
    <row r="170" spans="2:19" ht="20.100000000000001" customHeight="1" x14ac:dyDescent="0.25">
      <c r="B170" s="17"/>
      <c r="C170" s="181" t="s">
        <v>203</v>
      </c>
      <c r="D170" s="181"/>
      <c r="E170" s="181"/>
      <c r="F170" s="181"/>
      <c r="G170" s="181"/>
      <c r="H170" s="181"/>
      <c r="I170" s="181"/>
      <c r="J170" s="181"/>
      <c r="K170" s="181"/>
      <c r="L170" s="181"/>
      <c r="M170" s="181"/>
      <c r="N170" s="181"/>
      <c r="O170" s="181"/>
      <c r="P170" s="181"/>
      <c r="Q170" s="181"/>
      <c r="R170" s="181"/>
      <c r="S170" s="17"/>
    </row>
    <row r="171" spans="2:19" ht="20.100000000000001" customHeight="1" x14ac:dyDescent="0.3">
      <c r="B171" s="17"/>
      <c r="C171" s="149" t="s">
        <v>874</v>
      </c>
      <c r="D171" s="182"/>
      <c r="E171" s="182"/>
      <c r="F171" s="182"/>
      <c r="G171" s="182"/>
      <c r="H171" s="182"/>
      <c r="I171" s="182"/>
      <c r="J171" s="182"/>
      <c r="K171" s="182"/>
      <c r="L171" s="182"/>
      <c r="M171" s="182"/>
      <c r="N171" s="182"/>
      <c r="O171" s="182"/>
      <c r="P171" s="182"/>
      <c r="Q171" s="182"/>
      <c r="R171" s="182"/>
      <c r="S171" s="17"/>
    </row>
    <row r="172" spans="2:19" ht="20.100000000000001" customHeight="1" x14ac:dyDescent="0.25">
      <c r="B172" s="17"/>
      <c r="C172" s="17"/>
      <c r="D172" s="17"/>
      <c r="E172" s="17"/>
      <c r="F172" s="17"/>
      <c r="G172" s="17"/>
      <c r="H172" s="17"/>
      <c r="I172" s="17"/>
      <c r="J172" s="17"/>
      <c r="K172" s="17"/>
      <c r="L172" s="17"/>
      <c r="M172" s="17"/>
      <c r="N172" s="17"/>
      <c r="O172" s="17"/>
      <c r="P172" s="17"/>
      <c r="Q172" s="17"/>
      <c r="R172" s="17"/>
      <c r="S172" s="17"/>
    </row>
    <row r="173" spans="2:19" ht="20.100000000000001" customHeight="1" x14ac:dyDescent="0.25">
      <c r="B173" s="17"/>
      <c r="C173" s="17"/>
      <c r="D173" s="151" t="s">
        <v>162</v>
      </c>
      <c r="E173" s="669" t="s">
        <v>204</v>
      </c>
      <c r="F173" s="669"/>
      <c r="G173" s="669"/>
      <c r="H173" s="669"/>
      <c r="I173" s="669"/>
      <c r="J173" s="669"/>
      <c r="K173" s="669"/>
      <c r="L173" s="669"/>
      <c r="M173" s="170"/>
      <c r="N173" s="167"/>
      <c r="O173" s="167"/>
      <c r="P173" s="704" t="s">
        <v>266</v>
      </c>
      <c r="Q173" s="704"/>
      <c r="R173" s="116" t="e" vm="13">
        <v>#VALUE!</v>
      </c>
      <c r="S173" s="17"/>
    </row>
    <row r="174" spans="2:19" ht="29.25" customHeight="1" x14ac:dyDescent="0.25">
      <c r="B174" s="17"/>
      <c r="C174" s="17"/>
      <c r="D174" s="151"/>
      <c r="E174" s="669"/>
      <c r="F174" s="669"/>
      <c r="G174" s="669"/>
      <c r="H174" s="669"/>
      <c r="I174" s="669"/>
      <c r="J174" s="669"/>
      <c r="K174" s="669"/>
      <c r="L174" s="669"/>
      <c r="M174" s="170"/>
      <c r="N174" s="167"/>
      <c r="O174" s="167"/>
      <c r="P174" s="167"/>
      <c r="Q174" s="167"/>
      <c r="R174" s="167"/>
      <c r="S174" s="17"/>
    </row>
    <row r="175" spans="2:19" ht="20.100000000000001" customHeight="1" x14ac:dyDescent="0.25">
      <c r="B175" s="17"/>
      <c r="C175" s="17"/>
      <c r="D175" s="166" t="s">
        <v>163</v>
      </c>
      <c r="E175" s="689" t="s">
        <v>205</v>
      </c>
      <c r="F175" s="689"/>
      <c r="G175" s="689"/>
      <c r="H175" s="689"/>
      <c r="I175" s="689"/>
      <c r="J175" s="689"/>
      <c r="K175" s="689"/>
      <c r="L175" s="689"/>
      <c r="M175" s="689"/>
      <c r="N175" s="167"/>
      <c r="O175" s="167"/>
      <c r="P175" s="704" t="s">
        <v>465</v>
      </c>
      <c r="Q175" s="704"/>
      <c r="R175" s="116" t="e" vm="13">
        <v>#VALUE!</v>
      </c>
      <c r="S175" s="17"/>
    </row>
    <row r="176" spans="2:19" ht="29.25" customHeight="1" x14ac:dyDescent="0.25">
      <c r="B176" s="17"/>
      <c r="C176" s="17"/>
      <c r="D176" s="166"/>
      <c r="E176" s="689"/>
      <c r="F176" s="689"/>
      <c r="G176" s="689"/>
      <c r="H176" s="689"/>
      <c r="I176" s="689"/>
      <c r="J176" s="689"/>
      <c r="K176" s="689"/>
      <c r="L176" s="689"/>
      <c r="M176" s="689"/>
      <c r="N176" s="167"/>
      <c r="O176" s="167"/>
      <c r="P176" s="167"/>
      <c r="Q176" s="167"/>
      <c r="R176" s="167"/>
      <c r="S176" s="17"/>
    </row>
    <row r="177" spans="2:19" ht="20.100000000000001" customHeight="1" x14ac:dyDescent="0.25">
      <c r="B177" s="17"/>
      <c r="C177" s="17"/>
      <c r="D177" s="169" t="s">
        <v>164</v>
      </c>
      <c r="E177" s="689" t="s">
        <v>206</v>
      </c>
      <c r="F177" s="689"/>
      <c r="G177" s="689"/>
      <c r="H177" s="689"/>
      <c r="I177" s="689"/>
      <c r="J177" s="689"/>
      <c r="K177" s="689"/>
      <c r="L177" s="689"/>
      <c r="M177" s="689"/>
      <c r="N177" s="167"/>
      <c r="O177" s="167"/>
      <c r="P177" s="167"/>
      <c r="Q177" s="167"/>
      <c r="R177" s="167"/>
      <c r="S177" s="17"/>
    </row>
    <row r="178" spans="2:19" ht="27" customHeight="1" x14ac:dyDescent="0.25">
      <c r="B178" s="17"/>
      <c r="C178" s="17"/>
      <c r="D178" s="169"/>
      <c r="E178" s="689"/>
      <c r="F178" s="689"/>
      <c r="G178" s="689"/>
      <c r="H178" s="689"/>
      <c r="I178" s="689"/>
      <c r="J178" s="689"/>
      <c r="K178" s="689"/>
      <c r="L178" s="689"/>
      <c r="M178" s="689"/>
      <c r="N178" s="167"/>
      <c r="O178" s="167"/>
      <c r="P178" s="167"/>
      <c r="Q178" s="167"/>
      <c r="R178" s="167"/>
      <c r="S178" s="17"/>
    </row>
    <row r="179" spans="2:19" ht="20.100000000000001" customHeight="1" x14ac:dyDescent="0.25">
      <c r="B179" s="17"/>
      <c r="C179" s="17"/>
      <c r="D179" s="157" t="s">
        <v>156</v>
      </c>
      <c r="E179" s="70" t="s">
        <v>173</v>
      </c>
      <c r="F179" s="70"/>
      <c r="G179" s="70"/>
      <c r="H179" s="70"/>
      <c r="I179" s="70"/>
      <c r="J179" s="70"/>
      <c r="K179" s="70"/>
      <c r="L179" s="70"/>
      <c r="M179" s="17"/>
      <c r="N179" s="17"/>
      <c r="O179" s="17"/>
      <c r="P179" s="17"/>
      <c r="Q179" s="17"/>
      <c r="R179" s="17"/>
      <c r="S179" s="17"/>
    </row>
    <row r="180" spans="2:19" ht="20.100000000000001" customHeight="1" x14ac:dyDescent="0.25">
      <c r="B180" s="17"/>
      <c r="C180" s="17"/>
      <c r="D180" s="157"/>
      <c r="E180" s="70"/>
      <c r="F180" s="70"/>
      <c r="G180" s="70"/>
      <c r="H180" s="70"/>
      <c r="I180" s="70"/>
      <c r="J180" s="70"/>
      <c r="K180" s="70"/>
      <c r="L180" s="70"/>
      <c r="M180" s="17"/>
      <c r="N180" s="17"/>
      <c r="O180" s="17"/>
      <c r="P180" s="17"/>
      <c r="Q180" s="17"/>
      <c r="R180" s="17"/>
      <c r="S180" s="17"/>
    </row>
    <row r="181" spans="2:19" ht="20.100000000000001" customHeight="1" x14ac:dyDescent="0.25">
      <c r="B181" s="17"/>
      <c r="C181" s="183"/>
      <c r="D181" s="17"/>
      <c r="E181" s="17"/>
      <c r="F181" s="17"/>
      <c r="G181" s="17"/>
      <c r="H181" s="17"/>
      <c r="I181" s="677" t="s">
        <v>174</v>
      </c>
      <c r="J181" s="677"/>
      <c r="K181" s="677"/>
      <c r="L181" s="677"/>
      <c r="M181" s="17"/>
      <c r="N181" s="17"/>
      <c r="O181" s="17"/>
      <c r="P181" s="17"/>
      <c r="Q181" s="17"/>
      <c r="R181" s="17"/>
      <c r="S181" s="17"/>
    </row>
    <row r="182" spans="2:19" ht="20.100000000000001" customHeight="1" x14ac:dyDescent="0.25">
      <c r="B182" s="17"/>
      <c r="C182" s="17"/>
      <c r="D182" s="17"/>
      <c r="E182" s="17"/>
      <c r="F182" s="17"/>
      <c r="G182" s="17"/>
      <c r="H182" s="17"/>
      <c r="I182" s="677"/>
      <c r="J182" s="677"/>
      <c r="K182" s="677"/>
      <c r="L182" s="677"/>
      <c r="M182" s="17"/>
      <c r="N182" s="17"/>
      <c r="O182" s="17"/>
      <c r="P182" s="17"/>
      <c r="Q182" s="17"/>
      <c r="R182" s="17"/>
      <c r="S182" s="17"/>
    </row>
    <row r="183" spans="2:19" ht="20.100000000000001" customHeight="1" x14ac:dyDescent="0.25">
      <c r="B183" s="17"/>
      <c r="C183" s="17"/>
      <c r="D183" s="17"/>
      <c r="E183" s="17"/>
      <c r="F183" s="17"/>
      <c r="G183" s="17"/>
      <c r="H183" s="17"/>
      <c r="I183" s="17"/>
      <c r="J183" s="17"/>
      <c r="K183" s="17"/>
      <c r="L183" s="17"/>
      <c r="M183" s="17"/>
      <c r="N183" s="17"/>
      <c r="O183" s="17"/>
      <c r="P183" s="17"/>
      <c r="Q183" s="17"/>
      <c r="R183" s="17"/>
      <c r="S183" s="17"/>
    </row>
    <row r="184" spans="2:19" ht="20.100000000000001" customHeight="1" x14ac:dyDescent="0.25">
      <c r="B184" s="17"/>
      <c r="C184" s="702" t="s">
        <v>673</v>
      </c>
      <c r="D184" s="702"/>
      <c r="E184" s="702"/>
      <c r="F184" s="702"/>
      <c r="G184" s="702"/>
      <c r="H184" s="702"/>
      <c r="I184" s="702"/>
      <c r="J184" s="702"/>
      <c r="K184" s="702"/>
      <c r="L184" s="702"/>
      <c r="M184" s="702"/>
      <c r="N184" s="702"/>
      <c r="O184" s="702"/>
      <c r="P184" s="702"/>
      <c r="Q184" s="702"/>
      <c r="R184" s="702"/>
      <c r="S184" s="17"/>
    </row>
    <row r="185" spans="2:19" ht="20.100000000000001" customHeight="1" x14ac:dyDescent="0.25">
      <c r="B185" s="17"/>
      <c r="C185" s="700" t="s">
        <v>875</v>
      </c>
      <c r="D185" s="700"/>
      <c r="E185" s="700"/>
      <c r="F185" s="700"/>
      <c r="G185" s="700"/>
      <c r="H185" s="700"/>
      <c r="I185" s="700"/>
      <c r="J185" s="700"/>
      <c r="K185" s="700"/>
      <c r="L185" s="700"/>
      <c r="M185" s="700"/>
      <c r="N185" s="700"/>
      <c r="O185" s="700"/>
      <c r="P185" s="149"/>
      <c r="Q185" s="149"/>
      <c r="R185" s="149"/>
      <c r="S185" s="17"/>
    </row>
    <row r="186" spans="2:19" ht="39" customHeight="1" x14ac:dyDescent="0.25">
      <c r="B186" s="17"/>
      <c r="C186" s="700"/>
      <c r="D186" s="700"/>
      <c r="E186" s="700"/>
      <c r="F186" s="700"/>
      <c r="G186" s="700"/>
      <c r="H186" s="700"/>
      <c r="I186" s="700"/>
      <c r="J186" s="700"/>
      <c r="K186" s="700"/>
      <c r="L186" s="700"/>
      <c r="M186" s="700"/>
      <c r="N186" s="700"/>
      <c r="O186" s="700"/>
      <c r="P186" s="149"/>
      <c r="Q186" s="149"/>
      <c r="R186" s="149"/>
      <c r="S186" s="17"/>
    </row>
    <row r="187" spans="2:19" ht="20.100000000000001" customHeight="1" x14ac:dyDescent="0.25">
      <c r="B187" s="17"/>
      <c r="C187" s="17"/>
      <c r="D187" s="17"/>
      <c r="E187" s="17"/>
      <c r="F187" s="17"/>
      <c r="G187" s="17"/>
      <c r="H187" s="17"/>
      <c r="I187" s="17"/>
      <c r="J187" s="17"/>
      <c r="K187" s="17"/>
      <c r="L187" s="17"/>
      <c r="M187" s="17"/>
      <c r="N187" s="17"/>
      <c r="O187" s="17"/>
      <c r="P187" s="17"/>
      <c r="Q187" s="17"/>
      <c r="R187" s="17"/>
      <c r="S187" s="17"/>
    </row>
    <row r="188" spans="2:19" ht="20.100000000000001" customHeight="1" x14ac:dyDescent="0.25">
      <c r="B188" s="17"/>
      <c r="C188" s="17"/>
      <c r="D188" s="151" t="s">
        <v>162</v>
      </c>
      <c r="E188" s="689" t="s">
        <v>759</v>
      </c>
      <c r="F188" s="689"/>
      <c r="G188" s="689"/>
      <c r="H188" s="689"/>
      <c r="I188" s="689"/>
      <c r="J188" s="689"/>
      <c r="K188" s="689"/>
      <c r="L188" s="689"/>
      <c r="M188" s="689"/>
      <c r="N188" s="4"/>
      <c r="O188" s="4"/>
      <c r="P188" s="704" t="s">
        <v>583</v>
      </c>
      <c r="Q188" s="704"/>
      <c r="R188" s="116" t="e" vm="13">
        <v>#VALUE!</v>
      </c>
      <c r="S188" s="17"/>
    </row>
    <row r="189" spans="2:19" ht="31.5" customHeight="1" x14ac:dyDescent="0.25">
      <c r="B189" s="17"/>
      <c r="C189" s="17"/>
      <c r="D189" s="151"/>
      <c r="E189" s="689"/>
      <c r="F189" s="689"/>
      <c r="G189" s="689"/>
      <c r="H189" s="689"/>
      <c r="I189" s="689"/>
      <c r="J189" s="689"/>
      <c r="K189" s="689"/>
      <c r="L189" s="689"/>
      <c r="M189" s="689"/>
      <c r="N189" s="4"/>
      <c r="O189" s="4"/>
      <c r="P189" s="4"/>
      <c r="Q189" s="4"/>
      <c r="R189" s="68"/>
      <c r="S189" s="17"/>
    </row>
    <row r="190" spans="2:19" ht="20.100000000000001" customHeight="1" x14ac:dyDescent="0.25">
      <c r="B190" s="17"/>
      <c r="C190" s="17"/>
      <c r="D190" s="166" t="s">
        <v>163</v>
      </c>
      <c r="E190" s="689" t="s">
        <v>677</v>
      </c>
      <c r="F190" s="689"/>
      <c r="G190" s="689"/>
      <c r="H190" s="689"/>
      <c r="I190" s="689"/>
      <c r="J190" s="689"/>
      <c r="K190" s="689"/>
      <c r="L190" s="689"/>
      <c r="M190" s="689"/>
      <c r="N190" s="4"/>
      <c r="O190" s="704" t="s">
        <v>672</v>
      </c>
      <c r="P190" s="704"/>
      <c r="Q190" s="704"/>
      <c r="R190" s="116" t="e" vm="13">
        <v>#VALUE!</v>
      </c>
      <c r="S190" s="17"/>
    </row>
    <row r="191" spans="2:19" ht="30" customHeight="1" x14ac:dyDescent="0.25">
      <c r="B191" s="17"/>
      <c r="C191" s="17"/>
      <c r="D191" s="166"/>
      <c r="E191" s="689"/>
      <c r="F191" s="689"/>
      <c r="G191" s="689"/>
      <c r="H191" s="689"/>
      <c r="I191" s="689"/>
      <c r="J191" s="689"/>
      <c r="K191" s="689"/>
      <c r="L191" s="689"/>
      <c r="M191" s="689"/>
      <c r="N191" s="4"/>
      <c r="O191" s="4"/>
      <c r="P191" s="4"/>
      <c r="Q191" s="4"/>
      <c r="R191" s="68"/>
      <c r="S191" s="17"/>
    </row>
    <row r="192" spans="2:19" ht="20.100000000000001" customHeight="1" x14ac:dyDescent="0.25">
      <c r="B192" s="17"/>
      <c r="C192" s="17"/>
      <c r="D192" s="169" t="s">
        <v>164</v>
      </c>
      <c r="E192" s="689" t="s">
        <v>674</v>
      </c>
      <c r="F192" s="689"/>
      <c r="G192" s="689"/>
      <c r="H192" s="689"/>
      <c r="I192" s="689"/>
      <c r="J192" s="689"/>
      <c r="K192" s="689"/>
      <c r="L192" s="689"/>
      <c r="M192" s="689"/>
      <c r="N192" s="4"/>
      <c r="O192" s="723" t="s">
        <v>152</v>
      </c>
      <c r="P192" s="723"/>
      <c r="Q192" s="723"/>
      <c r="R192" s="161" t="e" vm="14">
        <v>#VALUE!</v>
      </c>
      <c r="S192" s="17"/>
    </row>
    <row r="193" spans="2:19" ht="29.25" customHeight="1" x14ac:dyDescent="0.25">
      <c r="B193" s="17"/>
      <c r="C193" s="17"/>
      <c r="D193" s="169"/>
      <c r="E193" s="689"/>
      <c r="F193" s="689"/>
      <c r="G193" s="689"/>
      <c r="H193" s="689"/>
      <c r="I193" s="689"/>
      <c r="J193" s="689"/>
      <c r="K193" s="689"/>
      <c r="L193" s="689"/>
      <c r="M193" s="689"/>
      <c r="N193" s="4"/>
      <c r="O193" s="4"/>
      <c r="P193" s="4"/>
      <c r="Q193" s="4"/>
      <c r="R193" s="4"/>
      <c r="S193" s="17"/>
    </row>
    <row r="194" spans="2:19" ht="20.100000000000001" customHeight="1" x14ac:dyDescent="0.25">
      <c r="B194" s="17"/>
      <c r="C194" s="17"/>
      <c r="D194" s="157" t="s">
        <v>156</v>
      </c>
      <c r="E194" s="70" t="s">
        <v>173</v>
      </c>
      <c r="F194" s="17"/>
      <c r="G194" s="17"/>
      <c r="H194" s="17"/>
      <c r="I194" s="17"/>
      <c r="J194" s="17"/>
      <c r="K194" s="17"/>
      <c r="L194" s="17"/>
      <c r="M194" s="17"/>
      <c r="N194" s="17"/>
      <c r="O194" s="17"/>
      <c r="P194" s="17"/>
      <c r="Q194" s="17"/>
      <c r="R194" s="17"/>
      <c r="S194" s="17"/>
    </row>
    <row r="195" spans="2:19" ht="25.5" customHeight="1" x14ac:dyDescent="0.25">
      <c r="B195" s="17"/>
      <c r="C195" s="17"/>
      <c r="D195" s="180" t="s">
        <v>27</v>
      </c>
      <c r="E195" s="70" t="s">
        <v>165</v>
      </c>
      <c r="F195" s="17"/>
      <c r="G195" s="17"/>
      <c r="H195" s="17"/>
      <c r="I195" s="17"/>
      <c r="J195" s="17"/>
      <c r="K195" s="17"/>
      <c r="L195" s="17"/>
      <c r="M195" s="17"/>
      <c r="N195" s="17"/>
      <c r="O195" s="17"/>
      <c r="P195" s="17"/>
      <c r="Q195" s="17"/>
      <c r="R195" s="17"/>
      <c r="S195" s="17"/>
    </row>
    <row r="196" spans="2:19" ht="20.100000000000001" customHeight="1" x14ac:dyDescent="0.25">
      <c r="B196" s="17"/>
      <c r="C196" s="17"/>
      <c r="D196" s="17"/>
      <c r="E196" s="17"/>
      <c r="F196" s="17"/>
      <c r="G196" s="17"/>
      <c r="H196" s="17"/>
      <c r="I196" s="677" t="s">
        <v>174</v>
      </c>
      <c r="J196" s="677"/>
      <c r="K196" s="677"/>
      <c r="L196" s="677"/>
      <c r="M196" s="17"/>
      <c r="N196" s="17"/>
      <c r="O196" s="17"/>
      <c r="P196" s="17"/>
      <c r="Q196" s="17"/>
      <c r="R196" s="17"/>
      <c r="S196" s="17"/>
    </row>
    <row r="197" spans="2:19" ht="20.100000000000001" customHeight="1" x14ac:dyDescent="0.25">
      <c r="B197" s="17"/>
      <c r="C197" s="17"/>
      <c r="D197" s="17"/>
      <c r="E197" s="17"/>
      <c r="F197" s="17"/>
      <c r="G197" s="17"/>
      <c r="H197" s="17"/>
      <c r="I197" s="677"/>
      <c r="J197" s="677"/>
      <c r="K197" s="677"/>
      <c r="L197" s="677"/>
      <c r="M197" s="17"/>
      <c r="N197" s="17"/>
      <c r="O197" s="17"/>
      <c r="P197" s="17"/>
      <c r="Q197" s="17"/>
      <c r="R197" s="17"/>
      <c r="S197" s="17"/>
    </row>
    <row r="198" spans="2:19" ht="20.100000000000001" customHeight="1" x14ac:dyDescent="0.25">
      <c r="B198" s="17"/>
      <c r="C198" s="17"/>
      <c r="D198" s="17"/>
      <c r="E198" s="17"/>
      <c r="F198" s="17"/>
      <c r="G198" s="17"/>
      <c r="H198" s="17"/>
      <c r="I198" s="17"/>
      <c r="J198" s="17"/>
      <c r="K198" s="17"/>
      <c r="L198" s="17"/>
      <c r="M198" s="17"/>
      <c r="N198" s="17"/>
      <c r="O198" s="17"/>
      <c r="P198" s="17"/>
      <c r="Q198" s="17"/>
      <c r="R198" s="17"/>
      <c r="S198" s="17"/>
    </row>
    <row r="199" spans="2:19" ht="45" customHeight="1" x14ac:dyDescent="0.25">
      <c r="B199" s="17"/>
      <c r="C199" s="721" t="s">
        <v>876</v>
      </c>
      <c r="D199" s="721"/>
      <c r="E199" s="721"/>
      <c r="F199" s="721"/>
      <c r="G199" s="721"/>
      <c r="H199" s="721"/>
      <c r="I199" s="721"/>
      <c r="J199" s="721"/>
      <c r="K199" s="721"/>
      <c r="L199" s="721"/>
      <c r="M199" s="721"/>
      <c r="N199" s="721"/>
      <c r="O199" s="721"/>
      <c r="P199" s="721"/>
      <c r="Q199" s="721"/>
      <c r="R199" s="17"/>
      <c r="S199" s="17"/>
    </row>
    <row r="200" spans="2:19" ht="20.100000000000001" customHeight="1" x14ac:dyDescent="0.25">
      <c r="B200" s="17"/>
      <c r="C200" s="17"/>
      <c r="D200" s="123"/>
      <c r="E200" s="123"/>
      <c r="F200" s="123"/>
      <c r="G200" s="123"/>
      <c r="H200" s="123"/>
      <c r="I200" s="123"/>
      <c r="J200" s="123"/>
      <c r="K200" s="123"/>
      <c r="L200" s="123"/>
      <c r="M200" s="123"/>
      <c r="N200" s="123"/>
      <c r="O200" s="123"/>
      <c r="P200" s="123"/>
      <c r="Q200" s="123"/>
      <c r="R200" s="123"/>
      <c r="S200" s="17"/>
    </row>
    <row r="201" spans="2:19" ht="20.100000000000001" customHeight="1" x14ac:dyDescent="0.25">
      <c r="B201" s="17"/>
      <c r="C201" s="123" t="s">
        <v>207</v>
      </c>
      <c r="D201" s="181"/>
      <c r="E201" s="181"/>
      <c r="F201" s="181"/>
      <c r="G201" s="181"/>
      <c r="H201" s="181"/>
      <c r="I201" s="181"/>
      <c r="J201" s="181"/>
      <c r="K201" s="181"/>
      <c r="L201" s="181"/>
      <c r="M201" s="181"/>
      <c r="N201" s="181"/>
      <c r="O201" s="181"/>
      <c r="P201" s="181"/>
      <c r="Q201" s="181"/>
      <c r="R201" s="181"/>
      <c r="S201" s="17"/>
    </row>
    <row r="202" spans="2:19" ht="20.100000000000001" customHeight="1" x14ac:dyDescent="0.25">
      <c r="B202" s="17"/>
      <c r="C202" s="700" t="s">
        <v>208</v>
      </c>
      <c r="D202" s="700"/>
      <c r="E202" s="700"/>
      <c r="F202" s="700"/>
      <c r="G202" s="700"/>
      <c r="H202" s="700"/>
      <c r="I202" s="700"/>
      <c r="J202" s="700"/>
      <c r="K202" s="700"/>
      <c r="L202" s="700"/>
      <c r="M202" s="700"/>
      <c r="N202" s="700"/>
      <c r="O202" s="184"/>
      <c r="P202" s="184"/>
      <c r="Q202" s="184"/>
      <c r="R202" s="184"/>
      <c r="S202" s="17"/>
    </row>
    <row r="203" spans="2:19" ht="20.100000000000001" customHeight="1" x14ac:dyDescent="0.25">
      <c r="B203" s="17"/>
      <c r="C203" s="700"/>
      <c r="D203" s="700"/>
      <c r="E203" s="700"/>
      <c r="F203" s="700"/>
      <c r="G203" s="700"/>
      <c r="H203" s="700"/>
      <c r="I203" s="700"/>
      <c r="J203" s="700"/>
      <c r="K203" s="700"/>
      <c r="L203" s="700"/>
      <c r="M203" s="700"/>
      <c r="N203" s="700"/>
      <c r="O203" s="184"/>
      <c r="P203" s="184"/>
      <c r="Q203" s="184"/>
      <c r="R203" s="184"/>
      <c r="S203" s="17"/>
    </row>
    <row r="204" spans="2:19" ht="20.100000000000001" customHeight="1" x14ac:dyDescent="0.25">
      <c r="B204" s="17"/>
      <c r="C204" s="17"/>
      <c r="D204" s="17"/>
      <c r="E204" s="17"/>
      <c r="F204" s="17"/>
      <c r="G204" s="17"/>
      <c r="H204" s="17"/>
      <c r="I204" s="17"/>
      <c r="J204" s="17"/>
      <c r="K204" s="17"/>
      <c r="L204" s="17"/>
      <c r="M204" s="17"/>
      <c r="N204" s="17"/>
      <c r="O204" s="17"/>
      <c r="P204" s="17"/>
      <c r="Q204" s="17"/>
      <c r="R204" s="17"/>
      <c r="S204" s="17"/>
    </row>
    <row r="205" spans="2:19" ht="20.100000000000001" customHeight="1" x14ac:dyDescent="0.25">
      <c r="B205" s="17"/>
      <c r="C205" s="17"/>
      <c r="D205" s="160" t="s">
        <v>162</v>
      </c>
      <c r="E205" s="74" t="s">
        <v>209</v>
      </c>
      <c r="F205" s="74"/>
      <c r="G205" s="74"/>
      <c r="H205" s="74"/>
      <c r="I205" s="74"/>
      <c r="J205" s="74"/>
      <c r="K205" s="74"/>
      <c r="L205" s="74"/>
      <c r="M205" s="74"/>
      <c r="N205" s="74"/>
      <c r="O205" s="723" t="s">
        <v>152</v>
      </c>
      <c r="P205" s="723"/>
      <c r="Q205" s="723"/>
      <c r="R205" s="185" t="e" vm="14">
        <v>#VALUE!</v>
      </c>
      <c r="S205" s="17"/>
    </row>
    <row r="206" spans="2:19" ht="20.100000000000001" customHeight="1" x14ac:dyDescent="0.25">
      <c r="B206" s="17"/>
      <c r="C206" s="17"/>
      <c r="D206" s="154" t="s">
        <v>163</v>
      </c>
      <c r="E206" s="74" t="s">
        <v>210</v>
      </c>
      <c r="F206" s="74"/>
      <c r="G206" s="74"/>
      <c r="H206" s="74"/>
      <c r="I206" s="74"/>
      <c r="J206" s="74"/>
      <c r="K206" s="74"/>
      <c r="L206" s="74"/>
      <c r="M206" s="74"/>
      <c r="N206" s="74"/>
      <c r="O206" s="74"/>
      <c r="P206" s="74"/>
      <c r="Q206" s="74"/>
      <c r="R206" s="74"/>
      <c r="S206" s="17"/>
    </row>
    <row r="207" spans="2:19" ht="20.100000000000001" customHeight="1" x14ac:dyDescent="0.25">
      <c r="B207" s="17"/>
      <c r="C207" s="17"/>
      <c r="D207" s="156" t="s">
        <v>164</v>
      </c>
      <c r="E207" s="74" t="s">
        <v>211</v>
      </c>
      <c r="F207" s="74"/>
      <c r="G207" s="74"/>
      <c r="H207" s="74"/>
      <c r="I207" s="74"/>
      <c r="J207" s="74"/>
      <c r="K207" s="74"/>
      <c r="L207" s="74"/>
      <c r="M207" s="74"/>
      <c r="N207" s="74"/>
      <c r="O207" s="74"/>
      <c r="P207" s="74"/>
      <c r="Q207" s="74"/>
      <c r="R207" s="74"/>
      <c r="S207" s="17"/>
    </row>
    <row r="208" spans="2:19" ht="20.100000000000001" customHeight="1" x14ac:dyDescent="0.25">
      <c r="B208" s="17"/>
      <c r="C208" s="17"/>
      <c r="D208" s="157" t="s">
        <v>156</v>
      </c>
      <c r="E208" s="74" t="s">
        <v>173</v>
      </c>
      <c r="F208" s="74"/>
      <c r="G208" s="74"/>
      <c r="H208" s="74"/>
      <c r="I208" s="74"/>
      <c r="J208" s="74"/>
      <c r="K208" s="74"/>
      <c r="L208" s="74"/>
      <c r="M208" s="74"/>
      <c r="N208" s="74"/>
      <c r="O208" s="74"/>
      <c r="P208" s="74"/>
      <c r="Q208" s="74"/>
      <c r="R208" s="74"/>
      <c r="S208" s="17"/>
    </row>
    <row r="209" spans="2:19" ht="20.100000000000001" customHeight="1" x14ac:dyDescent="0.25">
      <c r="B209" s="17"/>
      <c r="C209" s="17"/>
      <c r="D209" s="180" t="s">
        <v>27</v>
      </c>
      <c r="E209" s="74" t="s">
        <v>165</v>
      </c>
      <c r="F209" s="74"/>
      <c r="G209" s="74"/>
      <c r="H209" s="74"/>
      <c r="I209" s="74"/>
      <c r="J209" s="74"/>
      <c r="K209" s="74"/>
      <c r="L209" s="74"/>
      <c r="M209" s="74"/>
      <c r="N209" s="74"/>
      <c r="O209" s="74"/>
      <c r="P209" s="74"/>
      <c r="Q209" s="74"/>
      <c r="R209" s="74"/>
      <c r="S209" s="17"/>
    </row>
    <row r="210" spans="2:19" ht="20.100000000000001" customHeight="1" x14ac:dyDescent="0.25">
      <c r="B210" s="17"/>
      <c r="C210" s="183"/>
      <c r="D210" s="17"/>
      <c r="E210" s="17"/>
      <c r="F210" s="17"/>
      <c r="G210" s="17"/>
      <c r="H210" s="17"/>
      <c r="I210" s="677" t="s">
        <v>174</v>
      </c>
      <c r="J210" s="677"/>
      <c r="K210" s="677"/>
      <c r="L210" s="677"/>
      <c r="M210" s="17"/>
      <c r="N210" s="17"/>
      <c r="O210" s="17"/>
      <c r="P210" s="17"/>
      <c r="Q210" s="17"/>
      <c r="R210" s="17"/>
      <c r="S210" s="17"/>
    </row>
    <row r="211" spans="2:19" ht="20.100000000000001" customHeight="1" x14ac:dyDescent="0.25">
      <c r="B211" s="17"/>
      <c r="C211" s="17"/>
      <c r="D211" s="17"/>
      <c r="E211" s="17"/>
      <c r="F211" s="17"/>
      <c r="G211" s="17"/>
      <c r="H211" s="17"/>
      <c r="I211" s="677"/>
      <c r="J211" s="677"/>
      <c r="K211" s="677"/>
      <c r="L211" s="677"/>
      <c r="M211" s="17"/>
      <c r="N211" s="17"/>
      <c r="O211" s="17"/>
      <c r="P211" s="17"/>
      <c r="Q211" s="17"/>
      <c r="R211" s="17"/>
      <c r="S211" s="17"/>
    </row>
    <row r="212" spans="2:19" ht="20.100000000000001" customHeight="1" x14ac:dyDescent="0.25">
      <c r="B212" s="17"/>
      <c r="C212" s="17"/>
      <c r="D212" s="17"/>
      <c r="E212" s="17"/>
      <c r="F212" s="17"/>
      <c r="G212" s="17"/>
      <c r="H212" s="17"/>
      <c r="I212" s="17"/>
      <c r="J212" s="17"/>
      <c r="K212" s="17"/>
      <c r="L212" s="17"/>
      <c r="M212" s="17"/>
      <c r="N212" s="17"/>
      <c r="O212" s="17"/>
      <c r="P212" s="17"/>
      <c r="Q212" s="17"/>
      <c r="R212" s="17"/>
      <c r="S212" s="17"/>
    </row>
    <row r="213" spans="2:19" ht="20.100000000000001" customHeight="1" x14ac:dyDescent="0.25">
      <c r="B213" s="17"/>
      <c r="C213" s="17"/>
      <c r="D213" s="123"/>
      <c r="E213" s="123"/>
      <c r="F213" s="123"/>
      <c r="G213" s="123"/>
      <c r="H213" s="123"/>
      <c r="I213" s="123"/>
      <c r="J213" s="123"/>
      <c r="K213" s="123"/>
      <c r="L213" s="123"/>
      <c r="M213" s="123"/>
      <c r="N213" s="123"/>
      <c r="O213" s="123"/>
      <c r="P213" s="123"/>
      <c r="Q213" s="123"/>
      <c r="R213" s="123"/>
      <c r="S213" s="123"/>
    </row>
    <row r="214" spans="2:19" ht="20.100000000000001" customHeight="1" x14ac:dyDescent="0.25">
      <c r="B214" s="17"/>
      <c r="C214" s="123" t="s">
        <v>212</v>
      </c>
      <c r="D214" s="123"/>
      <c r="E214" s="123"/>
      <c r="F214" s="123"/>
      <c r="G214" s="123"/>
      <c r="H214" s="123"/>
      <c r="I214" s="123"/>
      <c r="J214" s="123"/>
      <c r="K214" s="123"/>
      <c r="L214" s="123"/>
      <c r="M214" s="123"/>
      <c r="N214" s="123"/>
      <c r="O214" s="123"/>
      <c r="P214" s="123"/>
      <c r="Q214" s="123"/>
      <c r="R214" s="123"/>
      <c r="S214" s="17"/>
    </row>
    <row r="215" spans="2:19" ht="45" customHeight="1" x14ac:dyDescent="0.25">
      <c r="B215" s="17"/>
      <c r="C215" s="699" t="s">
        <v>760</v>
      </c>
      <c r="D215" s="699"/>
      <c r="E215" s="699"/>
      <c r="F215" s="699"/>
      <c r="G215" s="699"/>
      <c r="H215" s="699"/>
      <c r="I215" s="699"/>
      <c r="J215" s="699"/>
      <c r="K215" s="699"/>
      <c r="L215" s="699"/>
      <c r="M215" s="699"/>
      <c r="N215" s="699"/>
      <c r="O215" s="186"/>
      <c r="P215" s="186"/>
      <c r="Q215" s="186"/>
      <c r="R215" s="186"/>
      <c r="S215" s="17"/>
    </row>
    <row r="216" spans="2:19" ht="20.100000000000001" customHeight="1" x14ac:dyDescent="0.25">
      <c r="B216" s="17"/>
      <c r="C216" s="149"/>
      <c r="D216" s="149"/>
      <c r="E216" s="149"/>
      <c r="F216" s="149"/>
      <c r="G216" s="149"/>
      <c r="H216" s="149"/>
      <c r="I216" s="149"/>
      <c r="J216" s="149"/>
      <c r="K216" s="149"/>
      <c r="L216" s="149"/>
      <c r="M216" s="149"/>
      <c r="N216" s="149"/>
      <c r="O216" s="149"/>
      <c r="P216" s="149"/>
      <c r="Q216" s="149"/>
      <c r="R216" s="149"/>
      <c r="S216" s="17"/>
    </row>
    <row r="217" spans="2:19" ht="20.100000000000001" customHeight="1" x14ac:dyDescent="0.25">
      <c r="B217" s="17"/>
      <c r="C217" s="17"/>
      <c r="D217" s="160" t="s">
        <v>162</v>
      </c>
      <c r="E217" s="74" t="s">
        <v>209</v>
      </c>
      <c r="F217" s="74"/>
      <c r="G217" s="74"/>
      <c r="H217" s="74"/>
      <c r="I217" s="74"/>
      <c r="J217" s="74"/>
      <c r="K217" s="74"/>
      <c r="L217" s="74"/>
      <c r="M217" s="74"/>
      <c r="N217" s="74"/>
      <c r="O217" s="187"/>
      <c r="P217" s="188" t="s">
        <v>152</v>
      </c>
      <c r="Q217" s="188"/>
      <c r="R217" s="150" t="e" vm="14">
        <v>#VALUE!</v>
      </c>
      <c r="S217" s="17"/>
    </row>
    <row r="218" spans="2:19" ht="20.100000000000001" customHeight="1" x14ac:dyDescent="0.25">
      <c r="B218" s="17"/>
      <c r="C218" s="17"/>
      <c r="D218" s="154" t="s">
        <v>163</v>
      </c>
      <c r="E218" s="74" t="s">
        <v>210</v>
      </c>
      <c r="F218" s="74"/>
      <c r="G218" s="74"/>
      <c r="H218" s="74"/>
      <c r="I218" s="74"/>
      <c r="J218" s="74"/>
      <c r="K218" s="74"/>
      <c r="L218" s="74"/>
      <c r="M218" s="74"/>
      <c r="N218" s="74"/>
      <c r="O218" s="74"/>
      <c r="P218" s="74"/>
      <c r="Q218" s="74"/>
      <c r="R218" s="74"/>
      <c r="S218" s="17"/>
    </row>
    <row r="219" spans="2:19" ht="20.100000000000001" customHeight="1" x14ac:dyDescent="0.25">
      <c r="B219" s="17"/>
      <c r="C219" s="17"/>
      <c r="D219" s="156" t="s">
        <v>164</v>
      </c>
      <c r="E219" s="74" t="s">
        <v>211</v>
      </c>
      <c r="F219" s="74"/>
      <c r="G219" s="74"/>
      <c r="H219" s="74"/>
      <c r="I219" s="74"/>
      <c r="J219" s="74"/>
      <c r="K219" s="74"/>
      <c r="L219" s="74"/>
      <c r="M219" s="74"/>
      <c r="N219" s="74"/>
      <c r="O219" s="74"/>
      <c r="P219" s="74"/>
      <c r="Q219" s="74"/>
      <c r="R219" s="74"/>
      <c r="S219" s="17"/>
    </row>
    <row r="220" spans="2:19" ht="20.100000000000001" customHeight="1" x14ac:dyDescent="0.25">
      <c r="B220" s="17"/>
      <c r="C220" s="17"/>
      <c r="D220" s="157" t="s">
        <v>156</v>
      </c>
      <c r="E220" s="74" t="s">
        <v>213</v>
      </c>
      <c r="F220" s="74"/>
      <c r="G220" s="74"/>
      <c r="H220" s="74"/>
      <c r="I220" s="74"/>
      <c r="J220" s="74"/>
      <c r="K220" s="74"/>
      <c r="L220" s="74"/>
      <c r="M220" s="74"/>
      <c r="N220" s="74"/>
      <c r="O220" s="74"/>
      <c r="P220" s="74"/>
      <c r="Q220" s="74"/>
      <c r="R220" s="74"/>
      <c r="S220" s="17"/>
    </row>
    <row r="221" spans="2:19" ht="20.100000000000001" customHeight="1" x14ac:dyDescent="0.25">
      <c r="B221" s="17"/>
      <c r="C221" s="17"/>
      <c r="D221" s="180" t="s">
        <v>27</v>
      </c>
      <c r="E221" s="74" t="s">
        <v>165</v>
      </c>
      <c r="F221" s="74"/>
      <c r="G221" s="74"/>
      <c r="H221" s="74"/>
      <c r="I221" s="74"/>
      <c r="J221" s="74"/>
      <c r="K221" s="74"/>
      <c r="L221" s="74"/>
      <c r="M221" s="74"/>
      <c r="N221" s="74"/>
      <c r="O221" s="74"/>
      <c r="P221" s="74"/>
      <c r="Q221" s="74"/>
      <c r="R221" s="74"/>
      <c r="S221" s="17"/>
    </row>
    <row r="222" spans="2:19" ht="20.100000000000001" customHeight="1" x14ac:dyDescent="0.25">
      <c r="B222" s="17"/>
      <c r="C222" s="183"/>
      <c r="D222" s="17"/>
      <c r="E222" s="17"/>
      <c r="F222" s="17"/>
      <c r="G222" s="17"/>
      <c r="H222" s="17"/>
      <c r="I222" s="677" t="s">
        <v>174</v>
      </c>
      <c r="J222" s="677"/>
      <c r="K222" s="677"/>
      <c r="L222" s="677"/>
      <c r="M222" s="17"/>
      <c r="N222" s="17"/>
      <c r="O222" s="17"/>
      <c r="P222" s="17"/>
      <c r="Q222" s="17"/>
      <c r="R222" s="17"/>
      <c r="S222" s="17"/>
    </row>
    <row r="223" spans="2:19" ht="20.100000000000001" customHeight="1" x14ac:dyDescent="0.25">
      <c r="B223" s="17"/>
      <c r="C223" s="17"/>
      <c r="D223" s="17"/>
      <c r="E223" s="17"/>
      <c r="F223" s="17"/>
      <c r="G223" s="17"/>
      <c r="H223" s="17"/>
      <c r="I223" s="677"/>
      <c r="J223" s="677"/>
      <c r="K223" s="677"/>
      <c r="L223" s="677"/>
      <c r="M223" s="17"/>
      <c r="N223" s="17"/>
      <c r="O223" s="17"/>
      <c r="P223" s="17"/>
      <c r="Q223" s="17"/>
      <c r="R223" s="17"/>
      <c r="S223" s="17"/>
    </row>
    <row r="224" spans="2:19" ht="20.100000000000001" customHeight="1" x14ac:dyDescent="0.25">
      <c r="B224" s="17"/>
      <c r="C224" s="17"/>
      <c r="D224" s="17"/>
      <c r="E224" s="17"/>
      <c r="F224" s="17"/>
      <c r="G224" s="17"/>
      <c r="H224" s="17"/>
      <c r="I224" s="17"/>
      <c r="J224" s="17"/>
      <c r="K224" s="17"/>
      <c r="L224" s="17"/>
      <c r="M224" s="17"/>
      <c r="N224" s="17"/>
      <c r="O224" s="17"/>
      <c r="P224" s="17"/>
      <c r="Q224" s="17"/>
      <c r="R224" s="17"/>
      <c r="S224" s="17"/>
    </row>
    <row r="225" spans="2:19" ht="20.100000000000001" customHeight="1" x14ac:dyDescent="0.25"/>
    <row r="226" spans="2:19" ht="42" customHeight="1" x14ac:dyDescent="0.25">
      <c r="B226" s="727" t="s">
        <v>682</v>
      </c>
      <c r="C226" s="727"/>
      <c r="D226" s="727"/>
      <c r="E226" s="727"/>
      <c r="F226" s="727"/>
      <c r="G226" s="727"/>
      <c r="H226" s="727"/>
      <c r="I226" s="727"/>
      <c r="J226" s="727"/>
      <c r="K226" s="727"/>
      <c r="L226" s="727"/>
      <c r="M226" s="727"/>
      <c r="N226" s="727"/>
      <c r="O226" s="727"/>
      <c r="P226" s="727"/>
      <c r="Q226" s="727"/>
      <c r="R226" s="727"/>
      <c r="S226" s="727"/>
    </row>
    <row r="227" spans="2:19" ht="20.100000000000001" customHeight="1" x14ac:dyDescent="0.25">
      <c r="B227" s="17"/>
      <c r="C227" s="17"/>
      <c r="D227" s="17"/>
      <c r="E227" s="17"/>
      <c r="F227" s="17"/>
      <c r="G227" s="17"/>
      <c r="H227" s="17"/>
      <c r="I227" s="17"/>
      <c r="J227" s="17"/>
      <c r="K227" s="17"/>
      <c r="L227" s="17"/>
      <c r="M227" s="17"/>
      <c r="N227" s="17"/>
      <c r="O227" s="17"/>
      <c r="P227" s="17"/>
      <c r="Q227" s="17"/>
      <c r="R227" s="17"/>
      <c r="S227" s="17"/>
    </row>
    <row r="228" spans="2:19" ht="20.100000000000001" customHeight="1" x14ac:dyDescent="0.25">
      <c r="B228" s="17"/>
      <c r="C228" s="726" t="s">
        <v>730</v>
      </c>
      <c r="D228" s="726"/>
      <c r="E228" s="726"/>
      <c r="F228" s="726"/>
      <c r="G228" s="726"/>
      <c r="H228" s="726"/>
      <c r="I228" s="726"/>
      <c r="J228" s="726"/>
      <c r="K228" s="726"/>
      <c r="L228" s="726"/>
      <c r="M228" s="726"/>
      <c r="N228" s="726"/>
      <c r="O228" s="726"/>
      <c r="P228" s="726"/>
      <c r="Q228" s="726"/>
      <c r="R228" s="726"/>
      <c r="S228" s="17"/>
    </row>
    <row r="229" spans="2:19" ht="20.100000000000001" customHeight="1" x14ac:dyDescent="0.25">
      <c r="B229" s="17"/>
      <c r="C229" s="701" t="s">
        <v>214</v>
      </c>
      <c r="D229" s="701"/>
      <c r="E229" s="701"/>
      <c r="F229" s="701"/>
      <c r="G229" s="701"/>
      <c r="H229" s="701"/>
      <c r="I229" s="701"/>
      <c r="J229" s="701"/>
      <c r="K229" s="701"/>
      <c r="L229" s="701"/>
      <c r="M229" s="701"/>
      <c r="N229" s="701"/>
      <c r="O229" s="701"/>
      <c r="P229" s="701"/>
      <c r="Q229" s="701"/>
      <c r="R229" s="701"/>
      <c r="S229" s="17"/>
    </row>
    <row r="230" spans="2:19" ht="20.100000000000001" customHeight="1" x14ac:dyDescent="0.25">
      <c r="B230" s="17"/>
      <c r="C230" s="725" t="s">
        <v>731</v>
      </c>
      <c r="D230" s="725"/>
      <c r="E230" s="725"/>
      <c r="F230" s="725"/>
      <c r="G230" s="725"/>
      <c r="H230" s="725"/>
      <c r="I230" s="725"/>
      <c r="J230" s="725"/>
      <c r="K230" s="725"/>
      <c r="L230" s="725"/>
      <c r="M230" s="725"/>
      <c r="N230" s="725"/>
      <c r="O230" s="17"/>
      <c r="P230" s="17"/>
      <c r="Q230" s="17"/>
      <c r="R230" s="17"/>
      <c r="S230" s="17"/>
    </row>
    <row r="231" spans="2:19" ht="20.100000000000001" customHeight="1" x14ac:dyDescent="0.25">
      <c r="B231" s="17"/>
      <c r="C231" s="725"/>
      <c r="D231" s="725"/>
      <c r="E231" s="725"/>
      <c r="F231" s="725"/>
      <c r="G231" s="725"/>
      <c r="H231" s="725"/>
      <c r="I231" s="725"/>
      <c r="J231" s="725"/>
      <c r="K231" s="725"/>
      <c r="L231" s="725"/>
      <c r="M231" s="725"/>
      <c r="N231" s="725"/>
      <c r="O231" s="17"/>
      <c r="P231" s="17"/>
      <c r="Q231" s="17"/>
      <c r="R231" s="17"/>
      <c r="S231" s="17"/>
    </row>
    <row r="232" spans="2:19" ht="20.100000000000001" customHeight="1" x14ac:dyDescent="0.25">
      <c r="B232" s="17"/>
      <c r="C232" s="17"/>
      <c r="D232" s="160" t="s">
        <v>162</v>
      </c>
      <c r="E232" s="679" t="s">
        <v>678</v>
      </c>
      <c r="F232" s="679"/>
      <c r="G232" s="679"/>
      <c r="H232" s="679"/>
      <c r="I232" s="679"/>
      <c r="J232" s="679"/>
      <c r="K232" s="679"/>
      <c r="L232" s="679"/>
      <c r="M232" s="679"/>
      <c r="N232" s="167"/>
      <c r="O232" s="167"/>
      <c r="P232" s="704" t="s">
        <v>466</v>
      </c>
      <c r="Q232" s="704"/>
      <c r="R232" s="116" t="e" vm="13">
        <v>#VALUE!</v>
      </c>
      <c r="S232" s="17"/>
    </row>
    <row r="233" spans="2:19" ht="14.1" customHeight="1" x14ac:dyDescent="0.25">
      <c r="B233" s="17"/>
      <c r="C233" s="17"/>
      <c r="D233" s="160"/>
      <c r="E233" s="679"/>
      <c r="F233" s="679"/>
      <c r="G233" s="679"/>
      <c r="H233" s="679"/>
      <c r="I233" s="679"/>
      <c r="J233" s="679"/>
      <c r="K233" s="679"/>
      <c r="L233" s="679"/>
      <c r="M233" s="679"/>
      <c r="N233" s="167"/>
      <c r="O233" s="167"/>
      <c r="P233" s="167"/>
      <c r="Q233" s="167"/>
      <c r="R233" s="167"/>
      <c r="S233" s="17"/>
    </row>
    <row r="234" spans="2:19" ht="20.100000000000001" customHeight="1" x14ac:dyDescent="0.25">
      <c r="B234" s="17"/>
      <c r="C234" s="17"/>
      <c r="D234" s="154" t="s">
        <v>163</v>
      </c>
      <c r="E234" s="679" t="s">
        <v>488</v>
      </c>
      <c r="F234" s="679"/>
      <c r="G234" s="679"/>
      <c r="H234" s="679"/>
      <c r="I234" s="679"/>
      <c r="J234" s="679"/>
      <c r="K234" s="679"/>
      <c r="L234" s="679"/>
      <c r="M234" s="679"/>
      <c r="N234" s="167"/>
      <c r="O234" s="167"/>
      <c r="P234" s="705" t="s">
        <v>692</v>
      </c>
      <c r="Q234" s="705"/>
      <c r="R234" s="116" t="e" vm="13">
        <v>#VALUE!</v>
      </c>
      <c r="S234" s="17"/>
    </row>
    <row r="235" spans="2:19" ht="14.1" customHeight="1" x14ac:dyDescent="0.25">
      <c r="B235" s="17"/>
      <c r="C235" s="17"/>
      <c r="D235" s="154"/>
      <c r="E235" s="679"/>
      <c r="F235" s="679"/>
      <c r="G235" s="679"/>
      <c r="H235" s="679"/>
      <c r="I235" s="679"/>
      <c r="J235" s="679"/>
      <c r="K235" s="679"/>
      <c r="L235" s="679"/>
      <c r="M235" s="679"/>
      <c r="N235" s="167"/>
      <c r="O235" s="167"/>
      <c r="P235" s="167"/>
      <c r="Q235" s="167"/>
      <c r="R235" s="167"/>
      <c r="S235" s="17"/>
    </row>
    <row r="236" spans="2:19" ht="20.100000000000001" customHeight="1" x14ac:dyDescent="0.25">
      <c r="B236" s="17"/>
      <c r="C236" s="17"/>
      <c r="D236" s="156" t="s">
        <v>164</v>
      </c>
      <c r="E236" s="679" t="s">
        <v>679</v>
      </c>
      <c r="F236" s="679"/>
      <c r="G236" s="679"/>
      <c r="H236" s="679"/>
      <c r="I236" s="679"/>
      <c r="J236" s="679"/>
      <c r="K236" s="679"/>
      <c r="L236" s="679"/>
      <c r="M236" s="679"/>
      <c r="N236" s="167"/>
      <c r="O236" s="167"/>
      <c r="P236" s="167"/>
      <c r="Q236" s="167"/>
      <c r="R236" s="167"/>
      <c r="S236" s="17"/>
    </row>
    <row r="237" spans="2:19" ht="14.1" customHeight="1" x14ac:dyDescent="0.25">
      <c r="B237" s="17"/>
      <c r="C237" s="17"/>
      <c r="D237" s="156"/>
      <c r="E237" s="679"/>
      <c r="F237" s="679"/>
      <c r="G237" s="679"/>
      <c r="H237" s="679"/>
      <c r="I237" s="679"/>
      <c r="J237" s="679"/>
      <c r="K237" s="679"/>
      <c r="L237" s="679"/>
      <c r="M237" s="679"/>
      <c r="N237" s="167"/>
      <c r="O237" s="167"/>
      <c r="P237" s="167"/>
      <c r="Q237" s="167"/>
      <c r="R237" s="167"/>
      <c r="S237" s="17"/>
    </row>
    <row r="238" spans="2:19" ht="20.100000000000001" customHeight="1" x14ac:dyDescent="0.25">
      <c r="B238" s="17"/>
      <c r="C238" s="17"/>
      <c r="D238" s="157" t="s">
        <v>156</v>
      </c>
      <c r="E238" s="74" t="s">
        <v>173</v>
      </c>
      <c r="F238" s="17"/>
      <c r="G238" s="17"/>
      <c r="H238" s="17"/>
      <c r="I238" s="17"/>
      <c r="J238" s="17"/>
      <c r="K238" s="17"/>
      <c r="L238" s="17"/>
      <c r="M238" s="17"/>
      <c r="N238" s="17"/>
      <c r="O238" s="17"/>
      <c r="P238" s="17"/>
      <c r="Q238" s="17"/>
      <c r="R238" s="17"/>
      <c r="S238" s="17"/>
    </row>
    <row r="239" spans="2:19" ht="20.100000000000001" customHeight="1" x14ac:dyDescent="0.25">
      <c r="B239" s="17"/>
      <c r="C239" s="17"/>
      <c r="D239" s="157"/>
      <c r="E239" s="74"/>
      <c r="F239" s="17"/>
      <c r="G239" s="17"/>
      <c r="H239" s="17"/>
      <c r="I239" s="17"/>
      <c r="J239" s="17"/>
      <c r="K239" s="17"/>
      <c r="L239" s="17"/>
      <c r="M239" s="17"/>
      <c r="N239" s="17"/>
      <c r="O239" s="17"/>
      <c r="P239" s="17"/>
      <c r="Q239" s="17"/>
      <c r="R239" s="17"/>
      <c r="S239" s="17"/>
    </row>
    <row r="240" spans="2:19" ht="20.100000000000001" customHeight="1" x14ac:dyDescent="0.25">
      <c r="B240" s="17"/>
      <c r="C240" s="183"/>
      <c r="D240" s="17"/>
      <c r="E240" s="17"/>
      <c r="F240" s="17"/>
      <c r="G240" s="17"/>
      <c r="H240" s="17"/>
      <c r="I240" s="677" t="s">
        <v>174</v>
      </c>
      <c r="J240" s="677"/>
      <c r="K240" s="677"/>
      <c r="L240" s="677"/>
      <c r="M240" s="17"/>
      <c r="N240" s="17"/>
      <c r="O240" s="17"/>
      <c r="P240" s="17"/>
      <c r="Q240" s="17"/>
      <c r="R240" s="17"/>
      <c r="S240" s="17"/>
    </row>
    <row r="241" spans="2:19" ht="20.100000000000001" customHeight="1" x14ac:dyDescent="0.25">
      <c r="B241" s="17"/>
      <c r="C241" s="17"/>
      <c r="D241" s="17"/>
      <c r="E241" s="17"/>
      <c r="F241" s="17"/>
      <c r="G241" s="17"/>
      <c r="H241" s="17"/>
      <c r="I241" s="677"/>
      <c r="J241" s="677"/>
      <c r="K241" s="677"/>
      <c r="L241" s="677"/>
      <c r="M241" s="17"/>
      <c r="N241" s="17"/>
      <c r="O241" s="17"/>
      <c r="P241" s="17"/>
      <c r="Q241" s="17"/>
      <c r="R241" s="17"/>
      <c r="S241" s="17"/>
    </row>
    <row r="242" spans="2:19" ht="20.100000000000001" customHeight="1" x14ac:dyDescent="0.25">
      <c r="B242" s="17"/>
      <c r="C242" s="17"/>
      <c r="D242" s="17"/>
      <c r="E242" s="17"/>
      <c r="F242" s="17"/>
      <c r="G242" s="17"/>
      <c r="H242" s="17"/>
      <c r="I242" s="17"/>
      <c r="J242" s="17"/>
      <c r="K242" s="17"/>
      <c r="L242" s="17"/>
      <c r="M242" s="17"/>
      <c r="N242" s="17"/>
      <c r="O242" s="17"/>
      <c r="P242" s="17"/>
      <c r="Q242" s="17"/>
      <c r="R242" s="17"/>
      <c r="S242" s="17"/>
    </row>
    <row r="243" spans="2:19" ht="20.100000000000001" customHeight="1" x14ac:dyDescent="0.25">
      <c r="B243" s="17"/>
      <c r="C243" s="189" t="s">
        <v>680</v>
      </c>
      <c r="D243" s="181"/>
      <c r="E243" s="181"/>
      <c r="F243" s="181"/>
      <c r="G243" s="181"/>
      <c r="H243" s="181"/>
      <c r="I243" s="181"/>
      <c r="J243" s="181"/>
      <c r="K243" s="181"/>
      <c r="L243" s="181"/>
      <c r="M243" s="181"/>
      <c r="N243" s="181"/>
      <c r="O243" s="181"/>
      <c r="P243" s="181"/>
      <c r="Q243" s="181"/>
      <c r="R243" s="181"/>
      <c r="S243" s="17"/>
    </row>
    <row r="244" spans="2:19" ht="20.100000000000001" customHeight="1" x14ac:dyDescent="0.25">
      <c r="B244" s="17"/>
      <c r="C244" s="700" t="s">
        <v>877</v>
      </c>
      <c r="D244" s="700"/>
      <c r="E244" s="700"/>
      <c r="F244" s="700"/>
      <c r="G244" s="700"/>
      <c r="H244" s="700"/>
      <c r="I244" s="700"/>
      <c r="J244" s="700"/>
      <c r="K244" s="700"/>
      <c r="L244" s="700"/>
      <c r="M244" s="700"/>
      <c r="N244" s="700"/>
      <c r="O244" s="162"/>
      <c r="P244" s="162"/>
      <c r="Q244" s="184"/>
      <c r="R244" s="184"/>
      <c r="S244" s="17"/>
    </row>
    <row r="245" spans="2:19" ht="60.75" customHeight="1" x14ac:dyDescent="0.25">
      <c r="B245" s="17"/>
      <c r="C245" s="700"/>
      <c r="D245" s="700"/>
      <c r="E245" s="700"/>
      <c r="F245" s="700"/>
      <c r="G245" s="700"/>
      <c r="H245" s="700"/>
      <c r="I245" s="700"/>
      <c r="J245" s="700"/>
      <c r="K245" s="700"/>
      <c r="L245" s="700"/>
      <c r="M245" s="700"/>
      <c r="N245" s="700"/>
      <c r="O245" s="162"/>
      <c r="P245" s="162"/>
      <c r="Q245" s="184"/>
      <c r="R245" s="184"/>
      <c r="S245" s="17"/>
    </row>
    <row r="246" spans="2:19" ht="20.100000000000001" customHeight="1" x14ac:dyDescent="0.25">
      <c r="B246" s="17"/>
      <c r="C246" s="17"/>
      <c r="D246" s="17"/>
      <c r="E246" s="17"/>
      <c r="F246" s="17"/>
      <c r="G246" s="17"/>
      <c r="H246" s="17"/>
      <c r="I246" s="17"/>
      <c r="J246" s="17"/>
      <c r="K246" s="17"/>
      <c r="L246" s="17"/>
      <c r="M246" s="17"/>
      <c r="N246" s="17"/>
      <c r="O246" s="17"/>
      <c r="P246" s="17"/>
      <c r="Q246" s="17"/>
      <c r="R246" s="17"/>
      <c r="S246" s="17"/>
    </row>
    <row r="247" spans="2:19" ht="20.100000000000001" customHeight="1" x14ac:dyDescent="0.25">
      <c r="B247" s="17"/>
      <c r="C247" s="160"/>
      <c r="D247" s="719" t="s">
        <v>162</v>
      </c>
      <c r="E247" s="669" t="s">
        <v>693</v>
      </c>
      <c r="F247" s="669"/>
      <c r="G247" s="669"/>
      <c r="H247" s="669"/>
      <c r="I247" s="669"/>
      <c r="J247" s="669"/>
      <c r="K247" s="669"/>
      <c r="L247" s="669"/>
      <c r="M247" s="669"/>
      <c r="N247" s="167"/>
      <c r="O247" s="4"/>
      <c r="P247" s="704" t="s">
        <v>583</v>
      </c>
      <c r="Q247" s="704"/>
      <c r="R247" s="116" t="e" vm="13">
        <v>#VALUE!</v>
      </c>
      <c r="S247" s="17"/>
    </row>
    <row r="248" spans="2:19" ht="14.1" customHeight="1" x14ac:dyDescent="0.25">
      <c r="B248" s="17"/>
      <c r="C248" s="163"/>
      <c r="D248" s="719"/>
      <c r="E248" s="669"/>
      <c r="F248" s="669"/>
      <c r="G248" s="669"/>
      <c r="H248" s="669"/>
      <c r="I248" s="669"/>
      <c r="J248" s="669"/>
      <c r="K248" s="669"/>
      <c r="L248" s="669"/>
      <c r="M248" s="669"/>
      <c r="N248" s="167"/>
      <c r="O248" s="4"/>
      <c r="P248" s="4"/>
      <c r="Q248" s="4"/>
      <c r="R248" s="68"/>
      <c r="S248" s="17"/>
    </row>
    <row r="249" spans="2:19" ht="20.100000000000001" customHeight="1" x14ac:dyDescent="0.25">
      <c r="B249" s="17"/>
      <c r="C249" s="163"/>
      <c r="D249" s="151"/>
      <c r="E249" s="669"/>
      <c r="F249" s="669"/>
      <c r="G249" s="669"/>
      <c r="H249" s="669"/>
      <c r="I249" s="669"/>
      <c r="J249" s="669"/>
      <c r="K249" s="669"/>
      <c r="L249" s="669"/>
      <c r="M249" s="669"/>
      <c r="N249" s="167"/>
      <c r="O249" s="4"/>
      <c r="P249" s="4"/>
      <c r="Q249" s="4"/>
      <c r="R249" s="68"/>
      <c r="S249" s="17"/>
    </row>
    <row r="250" spans="2:19" ht="20.100000000000001" customHeight="1" x14ac:dyDescent="0.25">
      <c r="B250" s="17"/>
      <c r="C250" s="154"/>
      <c r="D250" s="718" t="s">
        <v>163</v>
      </c>
      <c r="E250" s="669" t="s">
        <v>694</v>
      </c>
      <c r="F250" s="669"/>
      <c r="G250" s="669"/>
      <c r="H250" s="669"/>
      <c r="I250" s="669"/>
      <c r="J250" s="669"/>
      <c r="K250" s="669"/>
      <c r="L250" s="669"/>
      <c r="M250" s="669"/>
      <c r="N250" s="167"/>
      <c r="O250" s="704" t="s">
        <v>672</v>
      </c>
      <c r="P250" s="704"/>
      <c r="Q250" s="704"/>
      <c r="R250" s="116" t="e" vm="13">
        <v>#VALUE!</v>
      </c>
      <c r="S250" s="17"/>
    </row>
    <row r="251" spans="2:19" ht="14.1" customHeight="1" x14ac:dyDescent="0.25">
      <c r="B251" s="17"/>
      <c r="C251" s="190"/>
      <c r="D251" s="718"/>
      <c r="E251" s="669"/>
      <c r="F251" s="669"/>
      <c r="G251" s="669"/>
      <c r="H251" s="669"/>
      <c r="I251" s="669"/>
      <c r="J251" s="669"/>
      <c r="K251" s="669"/>
      <c r="L251" s="669"/>
      <c r="M251" s="669"/>
      <c r="N251" s="167"/>
      <c r="O251" s="191"/>
      <c r="P251" s="167"/>
      <c r="Q251" s="167"/>
      <c r="R251" s="167"/>
      <c r="S251" s="17"/>
    </row>
    <row r="252" spans="2:19" ht="20.100000000000001" customHeight="1" x14ac:dyDescent="0.25">
      <c r="B252" s="17"/>
      <c r="C252" s="190"/>
      <c r="D252" s="166"/>
      <c r="E252" s="669"/>
      <c r="F252" s="669"/>
      <c r="G252" s="669"/>
      <c r="H252" s="669"/>
      <c r="I252" s="669"/>
      <c r="J252" s="669"/>
      <c r="K252" s="669"/>
      <c r="L252" s="669"/>
      <c r="M252" s="669"/>
      <c r="N252" s="167"/>
      <c r="O252" s="192"/>
      <c r="P252" s="167"/>
      <c r="Q252" s="167"/>
      <c r="R252" s="167"/>
      <c r="S252" s="17"/>
    </row>
    <row r="253" spans="2:19" ht="20.100000000000001" customHeight="1" x14ac:dyDescent="0.25">
      <c r="B253" s="17"/>
      <c r="C253" s="156"/>
      <c r="D253" s="720" t="s">
        <v>164</v>
      </c>
      <c r="E253" s="669" t="s">
        <v>695</v>
      </c>
      <c r="F253" s="669"/>
      <c r="G253" s="669"/>
      <c r="H253" s="669"/>
      <c r="I253" s="669"/>
      <c r="J253" s="669"/>
      <c r="K253" s="669"/>
      <c r="L253" s="669"/>
      <c r="M253" s="669"/>
      <c r="N253" s="170"/>
      <c r="O253" s="191"/>
      <c r="P253" s="167"/>
      <c r="Q253" s="167"/>
      <c r="R253" s="167"/>
      <c r="S253" s="17"/>
    </row>
    <row r="254" spans="2:19" ht="14.1" customHeight="1" x14ac:dyDescent="0.25">
      <c r="B254" s="17"/>
      <c r="C254" s="156"/>
      <c r="D254" s="720"/>
      <c r="E254" s="669"/>
      <c r="F254" s="669"/>
      <c r="G254" s="669"/>
      <c r="H254" s="669"/>
      <c r="I254" s="669"/>
      <c r="J254" s="669"/>
      <c r="K254" s="669"/>
      <c r="L254" s="669"/>
      <c r="M254" s="669"/>
      <c r="N254" s="170"/>
      <c r="O254" s="191"/>
      <c r="P254" s="167"/>
      <c r="Q254" s="167"/>
      <c r="R254" s="167"/>
      <c r="S254" s="17"/>
    </row>
    <row r="255" spans="2:19" ht="14.1" customHeight="1" x14ac:dyDescent="0.25">
      <c r="B255" s="17"/>
      <c r="C255" s="168"/>
      <c r="D255" s="720"/>
      <c r="E255" s="669"/>
      <c r="F255" s="669"/>
      <c r="G255" s="669"/>
      <c r="H255" s="669"/>
      <c r="I255" s="669"/>
      <c r="J255" s="669"/>
      <c r="K255" s="669"/>
      <c r="L255" s="669"/>
      <c r="M255" s="669"/>
      <c r="N255" s="170"/>
      <c r="O255" s="167"/>
      <c r="P255" s="167"/>
      <c r="Q255" s="167"/>
      <c r="R255" s="167"/>
      <c r="S255" s="17"/>
    </row>
    <row r="256" spans="2:19" ht="20.100000000000001" customHeight="1" x14ac:dyDescent="0.25">
      <c r="B256" s="17"/>
      <c r="C256" s="157"/>
      <c r="D256" s="157" t="s">
        <v>156</v>
      </c>
      <c r="E256" s="74" t="s">
        <v>173</v>
      </c>
      <c r="F256" s="17"/>
      <c r="G256" s="17"/>
      <c r="H256" s="17"/>
      <c r="I256" s="17"/>
      <c r="J256" s="17"/>
      <c r="K256" s="17"/>
      <c r="L256" s="17"/>
      <c r="M256" s="17"/>
      <c r="N256" s="17"/>
      <c r="O256" s="17"/>
      <c r="P256" s="17"/>
      <c r="Q256" s="17"/>
      <c r="R256" s="17"/>
      <c r="S256" s="17"/>
    </row>
    <row r="257" spans="1:20" ht="20.100000000000001" customHeight="1" x14ac:dyDescent="0.25">
      <c r="B257" s="17"/>
      <c r="C257" s="157"/>
      <c r="D257" s="180" t="s">
        <v>27</v>
      </c>
      <c r="E257" s="74" t="s">
        <v>165</v>
      </c>
      <c r="F257" s="17"/>
      <c r="G257" s="17"/>
      <c r="H257" s="17"/>
      <c r="I257" s="17"/>
      <c r="J257" s="17"/>
      <c r="K257" s="17"/>
      <c r="L257" s="17"/>
      <c r="M257" s="17"/>
      <c r="N257" s="17"/>
      <c r="O257" s="17"/>
      <c r="P257" s="17"/>
      <c r="Q257" s="17"/>
      <c r="R257" s="17"/>
      <c r="S257" s="17"/>
    </row>
    <row r="258" spans="1:20" ht="20.100000000000001" customHeight="1" x14ac:dyDescent="0.25">
      <c r="B258" s="17"/>
      <c r="C258" s="17"/>
      <c r="D258" s="17"/>
      <c r="E258" s="17"/>
      <c r="F258" s="17"/>
      <c r="G258" s="17"/>
      <c r="H258" s="17"/>
      <c r="I258" s="677" t="s">
        <v>174</v>
      </c>
      <c r="J258" s="677"/>
      <c r="K258" s="677"/>
      <c r="L258" s="677"/>
      <c r="M258" s="17"/>
      <c r="N258" s="17"/>
      <c r="O258" s="17"/>
      <c r="P258" s="17"/>
      <c r="Q258" s="17"/>
      <c r="R258" s="17"/>
      <c r="S258" s="17"/>
    </row>
    <row r="259" spans="1:20" ht="20.100000000000001" customHeight="1" x14ac:dyDescent="0.25">
      <c r="B259" s="17"/>
      <c r="C259" s="17"/>
      <c r="D259" s="17"/>
      <c r="E259" s="17"/>
      <c r="F259" s="17"/>
      <c r="G259" s="17"/>
      <c r="H259" s="17"/>
      <c r="I259" s="677"/>
      <c r="J259" s="677"/>
      <c r="K259" s="677"/>
      <c r="L259" s="677"/>
      <c r="M259" s="17"/>
      <c r="N259" s="17"/>
      <c r="O259" s="17"/>
      <c r="P259" s="17"/>
      <c r="Q259" s="17"/>
      <c r="R259" s="17"/>
      <c r="S259" s="17"/>
    </row>
    <row r="260" spans="1:20" ht="20.100000000000001" customHeight="1" x14ac:dyDescent="0.25">
      <c r="B260" s="17"/>
      <c r="C260" s="17"/>
      <c r="D260" s="17"/>
      <c r="E260" s="17"/>
      <c r="F260" s="17"/>
      <c r="G260" s="17"/>
      <c r="H260" s="17"/>
      <c r="I260" s="17"/>
      <c r="J260" s="17"/>
      <c r="K260" s="17"/>
      <c r="L260" s="17"/>
      <c r="M260" s="17"/>
      <c r="N260" s="17"/>
      <c r="O260" s="17"/>
      <c r="P260" s="17"/>
      <c r="Q260" s="17"/>
      <c r="R260" s="17"/>
      <c r="S260" s="17"/>
    </row>
    <row r="261" spans="1:20" s="123" customFormat="1" ht="39.9" customHeight="1" x14ac:dyDescent="0.25">
      <c r="A261" s="193"/>
      <c r="C261" s="721" t="s">
        <v>878</v>
      </c>
      <c r="D261" s="722"/>
      <c r="E261" s="722"/>
      <c r="F261" s="722"/>
      <c r="G261" s="722"/>
      <c r="H261" s="722"/>
      <c r="I261" s="722"/>
      <c r="J261" s="722"/>
      <c r="K261" s="722"/>
      <c r="L261" s="722"/>
      <c r="M261" s="722"/>
      <c r="N261" s="722"/>
      <c r="O261" s="722"/>
      <c r="P261" s="722"/>
      <c r="Q261" s="722"/>
      <c r="R261" s="194"/>
      <c r="T261" s="193"/>
    </row>
    <row r="262" spans="1:20" s="123" customFormat="1" ht="20.100000000000001" customHeight="1" x14ac:dyDescent="0.25">
      <c r="A262" s="193"/>
      <c r="D262" s="194"/>
      <c r="E262" s="194"/>
      <c r="F262" s="194"/>
      <c r="G262" s="194"/>
      <c r="H262" s="194"/>
      <c r="I262" s="194"/>
      <c r="J262" s="194"/>
      <c r="K262" s="194"/>
      <c r="L262" s="194"/>
      <c r="M262" s="194"/>
      <c r="N262" s="194"/>
      <c r="O262" s="194"/>
      <c r="P262" s="194"/>
      <c r="Q262" s="194"/>
      <c r="R262" s="194"/>
      <c r="T262" s="193"/>
    </row>
    <row r="263" spans="1:20" ht="20.100000000000001" customHeight="1" x14ac:dyDescent="0.25">
      <c r="B263" s="17"/>
      <c r="C263" s="123" t="s">
        <v>690</v>
      </c>
      <c r="D263" s="123"/>
      <c r="E263" s="123"/>
      <c r="F263" s="123"/>
      <c r="G263" s="123"/>
      <c r="H263" s="123"/>
      <c r="I263" s="123"/>
      <c r="J263" s="123"/>
      <c r="K263" s="123"/>
      <c r="L263" s="123"/>
      <c r="M263" s="123"/>
      <c r="N263" s="123"/>
      <c r="O263" s="123"/>
      <c r="P263" s="123"/>
      <c r="Q263" s="123"/>
      <c r="R263" s="123"/>
      <c r="S263" s="17"/>
    </row>
    <row r="264" spans="1:20" ht="29.25" customHeight="1" x14ac:dyDescent="0.25">
      <c r="B264" s="17"/>
      <c r="C264" s="700" t="s">
        <v>696</v>
      </c>
      <c r="D264" s="700"/>
      <c r="E264" s="700"/>
      <c r="F264" s="700"/>
      <c r="G264" s="700"/>
      <c r="H264" s="700"/>
      <c r="I264" s="700"/>
      <c r="J264" s="700"/>
      <c r="K264" s="700"/>
      <c r="L264" s="700"/>
      <c r="M264" s="700"/>
      <c r="N264" s="149"/>
      <c r="O264" s="149"/>
      <c r="P264" s="184"/>
      <c r="Q264" s="184"/>
      <c r="R264" s="184"/>
      <c r="S264" s="17"/>
    </row>
    <row r="265" spans="1:20" ht="27.75" customHeight="1" x14ac:dyDescent="0.25">
      <c r="B265" s="17"/>
      <c r="C265" s="700"/>
      <c r="D265" s="700"/>
      <c r="E265" s="700"/>
      <c r="F265" s="700"/>
      <c r="G265" s="700"/>
      <c r="H265" s="700"/>
      <c r="I265" s="700"/>
      <c r="J265" s="700"/>
      <c r="K265" s="700"/>
      <c r="L265" s="700"/>
      <c r="M265" s="700"/>
      <c r="N265" s="149"/>
      <c r="O265" s="149"/>
      <c r="P265" s="184"/>
      <c r="Q265" s="184"/>
      <c r="R265" s="184"/>
      <c r="S265" s="17"/>
    </row>
    <row r="266" spans="1:20" ht="20.100000000000001" customHeight="1" x14ac:dyDescent="0.25">
      <c r="B266" s="17"/>
      <c r="C266" s="17"/>
      <c r="D266" s="17"/>
      <c r="E266" s="17"/>
      <c r="F266" s="17"/>
      <c r="G266" s="17"/>
      <c r="H266" s="17"/>
      <c r="I266" s="17"/>
      <c r="J266" s="17"/>
      <c r="K266" s="17"/>
      <c r="L266" s="17"/>
      <c r="M266" s="17"/>
      <c r="N266" s="17"/>
      <c r="O266" s="17"/>
      <c r="P266" s="17"/>
      <c r="Q266" s="17"/>
      <c r="R266" s="17"/>
      <c r="S266" s="17"/>
    </row>
    <row r="267" spans="1:20" ht="20.100000000000001" customHeight="1" x14ac:dyDescent="0.25">
      <c r="B267" s="17"/>
      <c r="C267" s="17"/>
      <c r="D267" s="160" t="s">
        <v>162</v>
      </c>
      <c r="E267" s="74" t="s">
        <v>209</v>
      </c>
      <c r="F267" s="74"/>
      <c r="G267" s="74"/>
      <c r="H267" s="74"/>
      <c r="I267" s="74"/>
      <c r="J267" s="74"/>
      <c r="K267" s="74"/>
      <c r="L267" s="74"/>
      <c r="M267" s="74"/>
      <c r="N267" s="74"/>
      <c r="O267" s="723" t="s">
        <v>152</v>
      </c>
      <c r="P267" s="723"/>
      <c r="Q267" s="723"/>
      <c r="R267" s="185" t="e" vm="14">
        <v>#VALUE!</v>
      </c>
      <c r="S267" s="17"/>
    </row>
    <row r="268" spans="1:20" ht="20.100000000000001" customHeight="1" x14ac:dyDescent="0.25">
      <c r="B268" s="17"/>
      <c r="C268" s="17"/>
      <c r="D268" s="154" t="s">
        <v>163</v>
      </c>
      <c r="E268" s="74" t="s">
        <v>210</v>
      </c>
      <c r="F268" s="74"/>
      <c r="G268" s="74"/>
      <c r="H268" s="74"/>
      <c r="I268" s="74"/>
      <c r="J268" s="74"/>
      <c r="K268" s="74"/>
      <c r="L268" s="74"/>
      <c r="M268" s="74"/>
      <c r="N268" s="74"/>
      <c r="O268" s="74"/>
      <c r="P268" s="74"/>
      <c r="Q268" s="74"/>
      <c r="R268" s="74"/>
      <c r="S268" s="17"/>
    </row>
    <row r="269" spans="1:20" ht="20.100000000000001" customHeight="1" x14ac:dyDescent="0.25">
      <c r="B269" s="17"/>
      <c r="C269" s="17"/>
      <c r="D269" s="156" t="s">
        <v>164</v>
      </c>
      <c r="E269" s="74" t="s">
        <v>211</v>
      </c>
      <c r="F269" s="74"/>
      <c r="G269" s="74"/>
      <c r="H269" s="74"/>
      <c r="I269" s="74"/>
      <c r="J269" s="74"/>
      <c r="K269" s="74"/>
      <c r="L269" s="74"/>
      <c r="M269" s="74"/>
      <c r="N269" s="74"/>
      <c r="O269" s="74"/>
      <c r="P269" s="74"/>
      <c r="Q269" s="74"/>
      <c r="R269" s="74"/>
      <c r="S269" s="17"/>
    </row>
    <row r="270" spans="1:20" ht="20.100000000000001" customHeight="1" x14ac:dyDescent="0.25">
      <c r="B270" s="17"/>
      <c r="C270" s="17"/>
      <c r="D270" s="157" t="s">
        <v>156</v>
      </c>
      <c r="E270" s="74" t="s">
        <v>213</v>
      </c>
      <c r="F270" s="74"/>
      <c r="G270" s="74"/>
      <c r="H270" s="74"/>
      <c r="I270" s="74"/>
      <c r="J270" s="74"/>
      <c r="K270" s="74"/>
      <c r="L270" s="74"/>
      <c r="M270" s="74"/>
      <c r="N270" s="74"/>
      <c r="O270" s="74"/>
      <c r="P270" s="74"/>
      <c r="Q270" s="74"/>
      <c r="R270" s="74"/>
      <c r="S270" s="17"/>
    </row>
    <row r="271" spans="1:20" ht="20.100000000000001" customHeight="1" x14ac:dyDescent="0.25">
      <c r="B271" s="17"/>
      <c r="C271" s="17"/>
      <c r="D271" s="180" t="s">
        <v>27</v>
      </c>
      <c r="E271" s="74" t="s">
        <v>165</v>
      </c>
      <c r="F271" s="17"/>
      <c r="G271" s="17"/>
      <c r="H271" s="17"/>
      <c r="I271" s="17"/>
      <c r="J271" s="17"/>
      <c r="K271" s="17"/>
      <c r="L271" s="17"/>
      <c r="M271" s="17"/>
      <c r="N271" s="17"/>
      <c r="O271" s="17"/>
      <c r="P271" s="17"/>
      <c r="Q271" s="17"/>
      <c r="R271" s="17"/>
      <c r="S271" s="17"/>
    </row>
    <row r="272" spans="1:20" ht="20.100000000000001" customHeight="1" x14ac:dyDescent="0.25">
      <c r="B272" s="17"/>
      <c r="C272" s="183"/>
      <c r="D272" s="17"/>
      <c r="E272" s="17"/>
      <c r="F272" s="17"/>
      <c r="G272" s="17"/>
      <c r="H272" s="17"/>
      <c r="I272" s="677" t="s">
        <v>174</v>
      </c>
      <c r="J272" s="677"/>
      <c r="K272" s="677"/>
      <c r="L272" s="677"/>
      <c r="M272" s="17"/>
      <c r="N272" s="17"/>
      <c r="O272" s="17"/>
      <c r="P272" s="17"/>
      <c r="Q272" s="17"/>
      <c r="R272" s="17"/>
      <c r="S272" s="17"/>
    </row>
    <row r="273" spans="2:19" ht="20.100000000000001" customHeight="1" x14ac:dyDescent="0.25">
      <c r="B273" s="17"/>
      <c r="C273" s="17"/>
      <c r="D273" s="17"/>
      <c r="E273" s="17"/>
      <c r="F273" s="17"/>
      <c r="G273" s="17"/>
      <c r="H273" s="17"/>
      <c r="I273" s="677"/>
      <c r="J273" s="677"/>
      <c r="K273" s="677"/>
      <c r="L273" s="677"/>
      <c r="M273" s="17"/>
      <c r="N273" s="17"/>
      <c r="O273" s="17"/>
      <c r="P273" s="17"/>
      <c r="Q273" s="17"/>
      <c r="R273" s="17"/>
      <c r="S273" s="17"/>
    </row>
    <row r="274" spans="2:19" ht="20.100000000000001" customHeight="1" x14ac:dyDescent="0.25">
      <c r="B274" s="17"/>
      <c r="C274" s="17"/>
      <c r="D274" s="17"/>
      <c r="E274" s="17"/>
      <c r="F274" s="17"/>
      <c r="G274" s="17"/>
      <c r="H274" s="17"/>
      <c r="I274" s="17"/>
      <c r="J274" s="17"/>
      <c r="K274" s="17"/>
      <c r="L274" s="17"/>
      <c r="M274" s="17"/>
      <c r="N274" s="17"/>
      <c r="O274" s="17"/>
      <c r="P274" s="17"/>
      <c r="Q274" s="17"/>
      <c r="R274" s="17"/>
      <c r="S274" s="17"/>
    </row>
    <row r="275" spans="2:19" s="193" customFormat="1" ht="20.100000000000001" customHeight="1" x14ac:dyDescent="0.25">
      <c r="B275" s="123"/>
      <c r="C275" s="123"/>
      <c r="D275" s="194"/>
      <c r="E275" s="194"/>
      <c r="F275" s="194"/>
      <c r="G275" s="194"/>
      <c r="H275" s="194"/>
      <c r="I275" s="194"/>
      <c r="J275" s="194"/>
      <c r="K275" s="194"/>
      <c r="L275" s="194"/>
      <c r="M275" s="194"/>
      <c r="N275" s="194"/>
      <c r="O275" s="194"/>
      <c r="P275" s="194"/>
      <c r="Q275" s="194"/>
      <c r="R275" s="194"/>
      <c r="S275" s="123"/>
    </row>
    <row r="276" spans="2:19" ht="20.100000000000001" customHeight="1" x14ac:dyDescent="0.25">
      <c r="B276" s="17"/>
      <c r="C276" s="194" t="s">
        <v>691</v>
      </c>
      <c r="D276" s="194"/>
      <c r="E276" s="194"/>
      <c r="F276" s="194"/>
      <c r="G276" s="194"/>
      <c r="H276" s="194"/>
      <c r="I276" s="194"/>
      <c r="J276" s="194"/>
      <c r="K276" s="194"/>
      <c r="L276" s="194"/>
      <c r="M276" s="194"/>
      <c r="N276" s="181"/>
      <c r="O276" s="181"/>
      <c r="P276" s="181"/>
      <c r="Q276" s="181"/>
      <c r="R276" s="181"/>
      <c r="S276" s="17"/>
    </row>
    <row r="277" spans="2:19" ht="45" customHeight="1" x14ac:dyDescent="0.25">
      <c r="B277" s="17"/>
      <c r="C277" s="700" t="s">
        <v>697</v>
      </c>
      <c r="D277" s="700"/>
      <c r="E277" s="700"/>
      <c r="F277" s="700"/>
      <c r="G277" s="700"/>
      <c r="H277" s="700"/>
      <c r="I277" s="700"/>
      <c r="J277" s="700"/>
      <c r="K277" s="700"/>
      <c r="L277" s="700"/>
      <c r="M277" s="700"/>
      <c r="N277" s="700"/>
      <c r="O277" s="700"/>
      <c r="P277" s="700"/>
      <c r="Q277" s="700"/>
      <c r="R277" s="184"/>
      <c r="S277" s="17"/>
    </row>
    <row r="278" spans="2:19" ht="20.100000000000001" customHeight="1" x14ac:dyDescent="0.25">
      <c r="B278" s="17"/>
      <c r="C278" s="17"/>
      <c r="D278" s="17"/>
      <c r="E278" s="17"/>
      <c r="F278" s="17"/>
      <c r="G278" s="17"/>
      <c r="H278" s="17"/>
      <c r="I278" s="17"/>
      <c r="J278" s="17"/>
      <c r="K278" s="17"/>
      <c r="L278" s="17"/>
      <c r="M278" s="17"/>
      <c r="N278" s="17"/>
      <c r="O278" s="17"/>
      <c r="P278" s="17"/>
      <c r="Q278" s="17"/>
      <c r="R278" s="17"/>
      <c r="S278" s="17"/>
    </row>
    <row r="279" spans="2:19" ht="20.100000000000001" customHeight="1" x14ac:dyDescent="0.25">
      <c r="B279" s="17"/>
      <c r="C279" s="17"/>
      <c r="D279" s="160" t="s">
        <v>162</v>
      </c>
      <c r="E279" s="74" t="s">
        <v>209</v>
      </c>
      <c r="F279" s="18"/>
      <c r="G279" s="18"/>
      <c r="H279" s="18"/>
      <c r="I279" s="18"/>
      <c r="J279" s="18"/>
      <c r="K279" s="18"/>
      <c r="L279" s="18"/>
      <c r="M279" s="18"/>
      <c r="N279" s="18"/>
      <c r="O279" s="195"/>
      <c r="P279" s="188" t="s">
        <v>152</v>
      </c>
      <c r="Q279" s="188"/>
      <c r="R279" s="150" t="e" vm="14">
        <v>#VALUE!</v>
      </c>
      <c r="S279" s="17"/>
    </row>
    <row r="280" spans="2:19" ht="20.100000000000001" customHeight="1" x14ac:dyDescent="0.25">
      <c r="B280" s="17"/>
      <c r="C280" s="17"/>
      <c r="D280" s="154" t="s">
        <v>163</v>
      </c>
      <c r="E280" s="74" t="s">
        <v>210</v>
      </c>
      <c r="F280" s="18"/>
      <c r="G280" s="18"/>
      <c r="H280" s="18"/>
      <c r="I280" s="18"/>
      <c r="J280" s="18"/>
      <c r="K280" s="18"/>
      <c r="L280" s="18"/>
      <c r="M280" s="18"/>
      <c r="N280" s="18"/>
      <c r="O280" s="18"/>
      <c r="P280" s="18"/>
      <c r="Q280" s="18"/>
      <c r="R280" s="18"/>
      <c r="S280" s="17"/>
    </row>
    <row r="281" spans="2:19" ht="20.100000000000001" customHeight="1" x14ac:dyDescent="0.25">
      <c r="B281" s="17"/>
      <c r="C281" s="17"/>
      <c r="D281" s="156" t="s">
        <v>164</v>
      </c>
      <c r="E281" s="74" t="s">
        <v>211</v>
      </c>
      <c r="F281" s="18"/>
      <c r="G281" s="18"/>
      <c r="H281" s="18"/>
      <c r="I281" s="18"/>
      <c r="J281" s="18"/>
      <c r="K281" s="18"/>
      <c r="L281" s="18"/>
      <c r="M281" s="18"/>
      <c r="N281" s="18"/>
      <c r="O281" s="18"/>
      <c r="P281" s="18"/>
      <c r="Q281" s="18"/>
      <c r="R281" s="18"/>
      <c r="S281" s="17"/>
    </row>
    <row r="282" spans="2:19" ht="20.100000000000001" customHeight="1" x14ac:dyDescent="0.25">
      <c r="B282" s="17"/>
      <c r="C282" s="17"/>
      <c r="D282" s="157" t="s">
        <v>156</v>
      </c>
      <c r="E282" s="74" t="s">
        <v>213</v>
      </c>
      <c r="F282" s="18"/>
      <c r="G282" s="18"/>
      <c r="H282" s="18"/>
      <c r="I282" s="18"/>
      <c r="J282" s="18"/>
      <c r="K282" s="18"/>
      <c r="L282" s="18"/>
      <c r="M282" s="18"/>
      <c r="N282" s="18"/>
      <c r="O282" s="18"/>
      <c r="P282" s="18"/>
      <c r="Q282" s="18"/>
      <c r="R282" s="18"/>
      <c r="S282" s="17"/>
    </row>
    <row r="283" spans="2:19" ht="20.100000000000001" customHeight="1" x14ac:dyDescent="0.25">
      <c r="B283" s="17"/>
      <c r="C283" s="17"/>
      <c r="D283" s="180" t="s">
        <v>27</v>
      </c>
      <c r="E283" s="74" t="s">
        <v>165</v>
      </c>
      <c r="F283" s="17"/>
      <c r="G283" s="17"/>
      <c r="H283" s="17"/>
      <c r="I283" s="17"/>
      <c r="J283" s="17"/>
      <c r="K283" s="17"/>
      <c r="L283" s="17"/>
      <c r="M283" s="17"/>
      <c r="N283" s="17"/>
      <c r="O283" s="17"/>
      <c r="P283" s="17"/>
      <c r="Q283" s="17"/>
      <c r="R283" s="17"/>
      <c r="S283" s="17"/>
    </row>
    <row r="284" spans="2:19" ht="20.100000000000001" customHeight="1" x14ac:dyDescent="0.25">
      <c r="B284" s="17"/>
      <c r="C284" s="183"/>
      <c r="D284" s="17"/>
      <c r="E284" s="17"/>
      <c r="F284" s="17"/>
      <c r="G284" s="17"/>
      <c r="H284" s="17"/>
      <c r="I284" s="677" t="s">
        <v>174</v>
      </c>
      <c r="J284" s="677"/>
      <c r="K284" s="677"/>
      <c r="L284" s="677"/>
      <c r="M284" s="17"/>
      <c r="N284" s="17"/>
      <c r="O284" s="17"/>
      <c r="P284" s="17"/>
      <c r="Q284" s="17"/>
      <c r="R284" s="17"/>
      <c r="S284" s="17"/>
    </row>
    <row r="285" spans="2:19" ht="20.100000000000001" customHeight="1" x14ac:dyDescent="0.25">
      <c r="B285" s="17"/>
      <c r="C285" s="17"/>
      <c r="D285" s="17"/>
      <c r="E285" s="17"/>
      <c r="F285" s="17"/>
      <c r="G285" s="17"/>
      <c r="H285" s="17"/>
      <c r="I285" s="677"/>
      <c r="J285" s="677"/>
      <c r="K285" s="677"/>
      <c r="L285" s="677"/>
      <c r="M285" s="17"/>
      <c r="N285" s="17"/>
      <c r="O285" s="17"/>
      <c r="P285" s="17"/>
      <c r="Q285" s="17"/>
      <c r="R285" s="17"/>
      <c r="S285" s="17"/>
    </row>
    <row r="286" spans="2:19" ht="20.100000000000001" customHeight="1" x14ac:dyDescent="0.25">
      <c r="B286" s="17"/>
      <c r="C286" s="17"/>
      <c r="D286" s="17"/>
      <c r="E286" s="17"/>
      <c r="F286" s="17"/>
      <c r="G286" s="17"/>
      <c r="H286" s="17"/>
      <c r="I286" s="17"/>
      <c r="J286" s="17"/>
      <c r="K286" s="17"/>
      <c r="L286" s="17"/>
      <c r="M286" s="17"/>
      <c r="N286" s="17"/>
      <c r="O286" s="17"/>
      <c r="P286" s="17"/>
      <c r="Q286" s="17"/>
      <c r="R286" s="17"/>
      <c r="S286" s="17"/>
    </row>
    <row r="287" spans="2:19" ht="20.100000000000001" customHeight="1" x14ac:dyDescent="0.25"/>
    <row r="288" spans="2:19" ht="20.100000000000001" customHeight="1" x14ac:dyDescent="0.25">
      <c r="B288" s="717" t="s">
        <v>797</v>
      </c>
      <c r="C288" s="717"/>
      <c r="D288" s="717"/>
      <c r="Q288" s="717" t="s">
        <v>724</v>
      </c>
      <c r="R288" s="717"/>
      <c r="S288" s="717"/>
    </row>
    <row r="289" spans="2:19" ht="20.100000000000001" customHeight="1" x14ac:dyDescent="0.25">
      <c r="B289" s="717"/>
      <c r="C289" s="717"/>
      <c r="D289" s="717"/>
      <c r="I289" s="724" t="s">
        <v>803</v>
      </c>
      <c r="J289" s="724"/>
      <c r="K289" s="724"/>
      <c r="L289" s="724"/>
      <c r="Q289" s="717"/>
      <c r="R289" s="717"/>
      <c r="S289" s="717"/>
    </row>
    <row r="290" spans="2:19" x14ac:dyDescent="0.25"/>
    <row r="291" spans="2:19" x14ac:dyDescent="0.25"/>
  </sheetData>
  <sheetProtection algorithmName="SHA-512" hashValue="iQHZ540vgJZEBl2KaufRz+2YuRprLfMQ346M+NIe0+HypGkOvztgN2hF0yNwsNLdy7yZcnDnSzojgkuBDMDt3g==" saltValue="QOSabRMaB1BcSAGywUTxlQ==" spinCount="100000" sheet="1" objects="1" scenarios="1"/>
  <protectedRanges>
    <protectedRange sqref="I64 I77 I92 I109 I125 I138 I150 I164 I181 I196 I210 I222 I240 I258 I272 I284" name="Responses"/>
  </protectedRanges>
  <mergeCells count="129">
    <mergeCell ref="E84:L85"/>
    <mergeCell ref="E86:L87"/>
    <mergeCell ref="C112:R112"/>
    <mergeCell ref="C113:R113"/>
    <mergeCell ref="O10:Q10"/>
    <mergeCell ref="P12:Q12"/>
    <mergeCell ref="Q14:S15"/>
    <mergeCell ref="O72:Q72"/>
    <mergeCell ref="C68:N70"/>
    <mergeCell ref="N51:Q51"/>
    <mergeCell ref="C40:L40"/>
    <mergeCell ref="C42:K42"/>
    <mergeCell ref="C43:L43"/>
    <mergeCell ref="O74:R76"/>
    <mergeCell ref="O77:R78"/>
    <mergeCell ref="C27:D29"/>
    <mergeCell ref="E26:M26"/>
    <mergeCell ref="C81:N82"/>
    <mergeCell ref="E88:K89"/>
    <mergeCell ref="O84:Q84"/>
    <mergeCell ref="I77:L78"/>
    <mergeCell ref="C80:R80"/>
    <mergeCell ref="E103:K104"/>
    <mergeCell ref="E101:L102"/>
    <mergeCell ref="E236:M237"/>
    <mergeCell ref="C228:R228"/>
    <mergeCell ref="C229:R229"/>
    <mergeCell ref="I222:L223"/>
    <mergeCell ref="B226:S226"/>
    <mergeCell ref="I109:L110"/>
    <mergeCell ref="I92:L93"/>
    <mergeCell ref="O86:Q86"/>
    <mergeCell ref="O88:Q88"/>
    <mergeCell ref="E90:L90"/>
    <mergeCell ref="P103:Q103"/>
    <mergeCell ref="C99:O99"/>
    <mergeCell ref="O115:Q115"/>
    <mergeCell ref="O101:Q101"/>
    <mergeCell ref="P90:Q90"/>
    <mergeCell ref="E115:M116"/>
    <mergeCell ref="C156:R156"/>
    <mergeCell ref="I164:L165"/>
    <mergeCell ref="P163:Q163"/>
    <mergeCell ref="E175:M176"/>
    <mergeCell ref="E177:M178"/>
    <mergeCell ref="C184:R184"/>
    <mergeCell ref="I181:L182"/>
    <mergeCell ref="C154:Q154"/>
    <mergeCell ref="E234:M235"/>
    <mergeCell ref="O117:Q117"/>
    <mergeCell ref="O192:Q192"/>
    <mergeCell ref="O159:Q159"/>
    <mergeCell ref="I125:L126"/>
    <mergeCell ref="C230:N231"/>
    <mergeCell ref="O205:Q205"/>
    <mergeCell ref="O161:Q161"/>
    <mergeCell ref="E192:M193"/>
    <mergeCell ref="C202:N203"/>
    <mergeCell ref="P173:Q173"/>
    <mergeCell ref="P175:Q175"/>
    <mergeCell ref="C185:O186"/>
    <mergeCell ref="O190:Q190"/>
    <mergeCell ref="P188:Q188"/>
    <mergeCell ref="E188:M189"/>
    <mergeCell ref="E190:M191"/>
    <mergeCell ref="C199:Q199"/>
    <mergeCell ref="I196:L197"/>
    <mergeCell ref="B288:D289"/>
    <mergeCell ref="I284:L285"/>
    <mergeCell ref="Q288:S289"/>
    <mergeCell ref="D250:D251"/>
    <mergeCell ref="D247:D248"/>
    <mergeCell ref="D253:D255"/>
    <mergeCell ref="C261:Q261"/>
    <mergeCell ref="C264:M265"/>
    <mergeCell ref="C277:Q277"/>
    <mergeCell ref="I272:L273"/>
    <mergeCell ref="I258:L259"/>
    <mergeCell ref="P247:Q247"/>
    <mergeCell ref="O250:Q250"/>
    <mergeCell ref="E247:M249"/>
    <mergeCell ref="E250:M252"/>
    <mergeCell ref="O267:Q267"/>
    <mergeCell ref="I289:L289"/>
    <mergeCell ref="P6:Q6"/>
    <mergeCell ref="C6:L7"/>
    <mergeCell ref="C9:L11"/>
    <mergeCell ref="I64:L65"/>
    <mergeCell ref="C67:R67"/>
    <mergeCell ref="D13:M13"/>
    <mergeCell ref="D14:M14"/>
    <mergeCell ref="D15:M15"/>
    <mergeCell ref="P23:Q23"/>
    <mergeCell ref="P8:Q8"/>
    <mergeCell ref="O48:Q48"/>
    <mergeCell ref="O43:Q43"/>
    <mergeCell ref="C36:M37"/>
    <mergeCell ref="E27:M29"/>
    <mergeCell ref="C12:H12"/>
    <mergeCell ref="N14:P15"/>
    <mergeCell ref="E24:N24"/>
    <mergeCell ref="E45:K46"/>
    <mergeCell ref="E49:K50"/>
    <mergeCell ref="D30:M32"/>
    <mergeCell ref="P34:S35"/>
    <mergeCell ref="E105:K106"/>
    <mergeCell ref="E117:K118"/>
    <mergeCell ref="E173:L174"/>
    <mergeCell ref="C215:N215"/>
    <mergeCell ref="C244:N245"/>
    <mergeCell ref="E253:M255"/>
    <mergeCell ref="I150:L151"/>
    <mergeCell ref="I138:L139"/>
    <mergeCell ref="C129:R129"/>
    <mergeCell ref="C141:R141"/>
    <mergeCell ref="E131:M132"/>
    <mergeCell ref="E133:M134"/>
    <mergeCell ref="C128:R128"/>
    <mergeCell ref="E144:M145"/>
    <mergeCell ref="E146:M146"/>
    <mergeCell ref="P144:Q144"/>
    <mergeCell ref="E120:M122"/>
    <mergeCell ref="E123:M123"/>
    <mergeCell ref="C142:R142"/>
    <mergeCell ref="I210:L211"/>
    <mergeCell ref="I240:L241"/>
    <mergeCell ref="P232:Q232"/>
    <mergeCell ref="P234:Q234"/>
    <mergeCell ref="E232:M233"/>
  </mergeCells>
  <phoneticPr fontId="6" type="noConversion"/>
  <dataValidations count="2">
    <dataValidation type="list" allowBlank="1" showInputMessage="1" showErrorMessage="1" sqref="I164:L165 I210:L211 I222:L223 I272:L273 I284:L285 I196:L197 I258:L259" xr:uid="{63328B97-CC5A-48BB-94DE-9884FB333715}">
      <formula1>HMLN_Options</formula1>
    </dataValidation>
    <dataValidation type="list" allowBlank="1" showInputMessage="1" showErrorMessage="1" sqref="I64:L65 I77:L78 I92:L93 I109:L110 I125:L126 I138:L139 I150:L151 I181:L182 I240:L241" xr:uid="{84D4DC59-2C20-44E9-8085-F234CF0F0D26}">
      <formula1>HML_Options</formula1>
    </dataValidation>
  </dataValidations>
  <hyperlinks>
    <hyperlink ref="N51" location="Def_FloodMitigation" display="Flood Mitigation Measures" xr:uid="{11D753B1-552D-5747-9964-97B8F14AA3BC}"/>
    <hyperlink ref="R51" location="Def_CritInfras" display="Critical Infrastructure - Definition &gt;" xr:uid="{3DFA4059-DA19-C948-B130-14F60B9468B2}"/>
    <hyperlink ref="O43:Q43" location="Info_FloodHistory" display="Flood History" xr:uid="{05B6D5EC-8FA8-9A41-8470-6691990CEDC3}"/>
    <hyperlink ref="O48:Q48" location="Def_CritInfras" display="Critical Infrastructure" xr:uid="{0298528E-0C6D-3A4C-AA67-E2730EFE26A7}"/>
    <hyperlink ref="O86" location="Def_VulnerablePopulations" display="Vulnerable Populations - Definition &gt;" xr:uid="{EEB8A9C8-F684-3C4A-9482-472DBBB587B0}"/>
    <hyperlink ref="O88:Q88" location="Def_SocialVulnerability" display="Vulnérabilité sociale" xr:uid="{C8E67C8B-2848-144A-A35D-DDB3A29F2862}"/>
    <hyperlink ref="P103:Q103" location="Def_SurfacePonding" display="Surface Ponding" xr:uid="{EC0C291F-A413-8A4A-930D-5EF4944A8F08}"/>
    <hyperlink ref="P103:R103" location="Def_Topography" display="Topography" xr:uid="{4693E132-D69A-3044-9758-1C736A091DC2}"/>
    <hyperlink ref="O117:Q117" location="Def_GreenInfrastructure" display="Natural or Green Infrastructure" xr:uid="{9E1D1DDE-9E81-CE48-AD67-813EB4386E9C}"/>
    <hyperlink ref="P144:Q144" location="Info_SewerSystems" display="Sewer Systems" xr:uid="{1F62741D-FFC0-C64F-8CA7-6107514B82E3}"/>
    <hyperlink ref="P173:Q173" location="Def_Watercourses" display="Watercourses" xr:uid="{D53B3C58-538A-834D-B0A5-B76E87418EF9}"/>
    <hyperlink ref="P175:Q175" location="Def_RiverFlood" display="River Flooding" xr:uid="{4F8601DF-9A65-A54C-B896-3BC5EEE663E2}"/>
    <hyperlink ref="O190:R190" location="Def_RegulatoryFloodplain" display="Regulatory Floodplain Areas" xr:uid="{40056C43-8165-044A-BC5C-8E8D2B74F3F7}"/>
    <hyperlink ref="P188:R188" location="Def_Floodplain" display="Floodplains" xr:uid="{85AB6903-7C35-244D-B1B5-E44A784DFAF2}"/>
    <hyperlink ref="P217:R217" location="Info_FloodMapping" display="Flood Mapping" xr:uid="{FD881E49-F97E-6049-A15C-E4E7CFC3D70E}"/>
    <hyperlink ref="R232" location="Def_RegulatoryFloodplain" display="Regulatory Floodplain Areas" xr:uid="{59A4244F-4A1A-BB48-96B1-062F6D36F64D}"/>
    <hyperlink ref="R234" location="Def_RegulatoryFloodplain" display="Regulatory Floodplain Areas" xr:uid="{F8C1AA7B-563C-AC41-853B-3DC640756E36}"/>
    <hyperlink ref="P232:Q232" location="Def_Shoreline" display="Shorelines" xr:uid="{81DAA2A8-EEA6-F544-A325-E05A17187086}"/>
    <hyperlink ref="O250:R250" location="Def_RegulatoryFloodplain" display="Regulatory Floodplain Areas" xr:uid="{5F3C3687-090F-0F43-AABB-9978ADDC74DA}"/>
    <hyperlink ref="P247:R247" location="Def_Floodplain" display="Floodplains" xr:uid="{0711B942-C539-6A49-A877-C9E69A820194}"/>
    <hyperlink ref="P279:R279" location="Info_FloodMapping" display="Flood Mapping" xr:uid="{52EF5C31-E16A-EA4A-9677-936EFD4B1FD5}"/>
    <hyperlink ref="P8:Q8" location="Def_Exposure" display="Exposition" xr:uid="{45D91041-3256-7343-940B-2B4DE56F2D6E}"/>
    <hyperlink ref="R8" location="Def_Exposure" display="Def_Exposure" xr:uid="{53647554-46AD-2944-84F5-27DC6A715B7D}"/>
    <hyperlink ref="O86:R86" location="Def_VulnerablePopulations" display="Vulnerable Populations" xr:uid="{EF59315D-88DE-3F46-A0AD-44376FDF5544}"/>
    <hyperlink ref="O88:R88" location="Def_SocialVulnerability" display="Vulnérabilité sociale" xr:uid="{F4CFC72D-469A-2348-A95C-9DBC01BE2413}"/>
    <hyperlink ref="O48:R48" location="Def_CritInfras" display="Critical Infrastructure" xr:uid="{AC8FFB2D-28DF-9A42-9EA6-BFF4698413E4}"/>
    <hyperlink ref="O43:R43" location="Info_FloodHistory" display="Flood History" xr:uid="{AB99EBB5-CE48-C145-A1FD-3B0E1F0BFE6F}"/>
    <hyperlink ref="P6:R6" location="Def_FloodHazards" display="Flood Hazards " xr:uid="{8FC1F77C-6AE9-BD44-9B9C-A8DC8066A6DE}"/>
    <hyperlink ref="O117:R117" location="Def_GreenInfrastructure" display="Natural or Green Infrastructure" xr:uid="{80AA41FE-3F7B-B34D-81C0-F8BF9112BE93}"/>
    <hyperlink ref="P144:R144" location="Info_SewerSystems" display="Sewer Systems" xr:uid="{0B85718A-9004-3A46-BD23-F768B09BB721}"/>
    <hyperlink ref="P173:R173" location="Def_Watercourses" display="Watercourses" xr:uid="{33A9D27E-195F-3142-815B-BD5205C2ADAD}"/>
    <hyperlink ref="P175:R175" location="Def_RiverFlood" display="River Flooding" xr:uid="{67D00646-0B6C-1F43-8B4A-60FF3671A2DB}"/>
    <hyperlink ref="P232:R232" location="Def_Shoreline" display="Shorelines" xr:uid="{A04220DF-B9EB-664F-ABEF-A50E5D1A0BFD}"/>
    <hyperlink ref="O161:Q161" location="Info_FloodMapping" display="Cartographie des inondations" xr:uid="{A2C9AE4C-B314-4D53-946C-50E7B0E02248}"/>
    <hyperlink ref="R161" location="Info_FloodMapping" display="Info_FloodMapping" xr:uid="{1FC78678-FB14-4250-A8D9-2C9B1C773905}"/>
    <hyperlink ref="R84" location="Info_VulnerablePopulations" display="Info_VulnerablePopulations" xr:uid="{30FC3BAC-FAF3-460D-9D28-917D8D01B816}"/>
    <hyperlink ref="O10:Q10" location="Def_FloodMap" display="Cartographie des inondations" xr:uid="{EA476CDA-B74C-4F51-9EB0-29F026E65ABC}"/>
    <hyperlink ref="R10" location="Def_FloodMap" display="Def_FloodMap" xr:uid="{3C59474E-DA73-4216-8990-09A3A317C91A}"/>
    <hyperlink ref="P12:Q12" r:id="rId1" display="CSA W210:21" xr:uid="{54CA5DED-0FF4-4202-AB26-B6ABEAC8EF75}"/>
    <hyperlink ref="R12" r:id="rId2" display="https://www.csagroup.org/fr/store/product/CSA W210:21/" xr:uid="{B36F05D2-0B94-4AAA-851E-56A24EBD71F7}"/>
    <hyperlink ref="O72:Q72" location="Info_AgeDevelopment" display="Âge du développement" xr:uid="{68557715-F37D-4260-A3CE-0F6237165ABC}"/>
    <hyperlink ref="R72" location="Info_AgeDevelopment" display="Info_AgeDevelopment" xr:uid="{15D8B7F5-D76C-4181-B323-A5F91A091DF8}"/>
    <hyperlink ref="O84:Q84" location="Info_VulnerablePopulations" display="Populations vulnérables" xr:uid="{780C9033-B82E-4713-819E-2FBE149C570D}"/>
    <hyperlink ref="O115:R115" location="Def_ImperviousSurfaces" display="Surfaces imperméables" xr:uid="{F7CF1769-5219-49FA-93E3-2AEE551A9ADC}"/>
    <hyperlink ref="O192:R192" location="Info_FloodMapping" display="Cartographie des inondations" xr:uid="{F1658CB7-E6D3-41B3-8922-A65B24C8ADF7}"/>
    <hyperlink ref="P234:Q234" location="Def_CoastalFlood" display="Inondations cotières" xr:uid="{E97B5A8A-F359-44BA-AE24-9C1B4F884F38}"/>
    <hyperlink ref="O159:Q159" location="Def_FloodMap" display="Cartographie des inondations" xr:uid="{FDEBA9AB-B7FA-4C28-A142-B9527EA6DC6F}"/>
    <hyperlink ref="R159" location="Def_FloodMap" display="Def_FloodMap" xr:uid="{4CE0D864-EAFE-4B97-98D4-99DA029217EC}"/>
    <hyperlink ref="P90:R90" location="Def_Floodplain" display="Floodplains" xr:uid="{5600658C-AB76-4A3E-9585-962D75F5E3F0}"/>
    <hyperlink ref="P163:R163" location="Info_SewerSystems" display="Sewer Systems" xr:uid="{D0EB77CF-9987-564B-8A62-C095E4E3AA42}"/>
    <hyperlink ref="P163:Q163" location="Info_SewerSystems" display="Sewer Systems" xr:uid="{A77B6959-FCDE-BB4A-A9FE-2C82365803DA}"/>
    <hyperlink ref="O205:R205" location="Info_FloodMapping" display="Cartographie des inondations" xr:uid="{F8E5E789-1AEF-41E1-93F8-84C286094111}"/>
    <hyperlink ref="O267:R267" location="Info_FloodMapping" display="Cartographie des inondations" xr:uid="{F064DB54-CF73-4930-B2BC-EC196FCCFA13}"/>
    <hyperlink ref="Q288:S289" location="'Section II'!B5" display="To Section II" xr:uid="{7A638BED-D21C-42AE-A8D6-F1A0D30BE1E8}"/>
    <hyperlink ref="B288:D289" location="'Commencez ici'!A1" display="Retour au début" xr:uid="{3ED1721F-F9A8-4626-BCA6-599AD4BA7195}"/>
    <hyperlink ref="I289:K289" location="'Start Here'!A1" display="Return to top of page" xr:uid="{A7AB1F8F-CEDE-43FA-A972-7D070DAB416A}"/>
    <hyperlink ref="I289:L289" location="'Section I'!B5" display="Retour en haut de la page" xr:uid="{CA8DC3A3-D2E0-465D-B94F-47F13AC13A43}"/>
  </hyperlinks>
  <printOptions horizontalCentered="1"/>
  <pageMargins left="0.39370078740157483" right="0.39370078740157483" top="0.39370078740157483" bottom="0.39370078740157483" header="0.51181102362204722" footer="0.51181102362204722"/>
  <pageSetup scale="55" fitToHeight="0" orientation="portrait" r:id="rId3"/>
  <headerFooter>
    <oddFooter>&amp;LDiagnostic du risque d'inondation municipal&amp;CSection: Exposition aux inondations - Identification des risques potentiels&amp;R&amp;P of &amp;N</oddFooter>
  </headerFooter>
  <rowBreaks count="5" manualBreakCount="5">
    <brk id="39" max="19" man="1"/>
    <brk id="95" max="19" man="1"/>
    <brk id="153" max="19" man="1"/>
    <brk id="167" max="19" man="1"/>
    <brk id="225" max="1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CA22-F9FE-4993-9637-5ABB68F03466}">
  <sheetPr>
    <tabColor theme="8" tint="0.39997558519241921"/>
    <pageSetUpPr fitToPage="1"/>
  </sheetPr>
  <dimension ref="A1:AB232"/>
  <sheetViews>
    <sheetView showGridLines="0" zoomScaleNormal="100" workbookViewId="0">
      <pane ySplit="4" topLeftCell="A5" activePane="bottomLeft" state="frozen"/>
      <selection pane="bottomLeft"/>
    </sheetView>
  </sheetViews>
  <sheetFormatPr defaultColWidth="0" defaultRowHeight="14.4" zeroHeight="1" x14ac:dyDescent="0.25"/>
  <cols>
    <col min="1" max="1" width="3.59765625" style="1" customWidth="1"/>
    <col min="2" max="18" width="8.8984375" style="1" customWidth="1"/>
    <col min="19" max="19" width="6" style="1" customWidth="1"/>
    <col min="20" max="20" width="3.59765625" style="1" customWidth="1"/>
    <col min="21" max="28" width="0" style="1" hidden="1" customWidth="1"/>
    <col min="29" max="16384" width="8.8984375" style="1" hidden="1"/>
  </cols>
  <sheetData>
    <row r="1" spans="2:19" ht="14.1" customHeight="1" x14ac:dyDescent="0.25"/>
    <row r="2" spans="2:19" ht="14.1" customHeight="1" x14ac:dyDescent="0.25">
      <c r="B2" s="112"/>
      <c r="C2" s="112"/>
      <c r="D2" s="112"/>
      <c r="E2" s="112"/>
      <c r="F2" s="112"/>
      <c r="G2" s="112"/>
      <c r="H2" s="112"/>
      <c r="I2" s="112"/>
      <c r="J2" s="112"/>
      <c r="K2" s="112"/>
      <c r="L2" s="112"/>
      <c r="M2" s="112"/>
      <c r="N2" s="112"/>
      <c r="O2" s="112"/>
      <c r="P2" s="112"/>
      <c r="Q2" s="112"/>
      <c r="R2" s="112"/>
      <c r="S2" s="112"/>
    </row>
    <row r="3" spans="2:19" ht="50.1" customHeight="1" x14ac:dyDescent="0.3">
      <c r="B3" s="112"/>
      <c r="C3" s="196" t="e" vm="4">
        <v>#VALUE!</v>
      </c>
      <c r="D3" s="197"/>
      <c r="E3" s="114" t="s">
        <v>349</v>
      </c>
      <c r="F3" s="198"/>
      <c r="G3" s="198"/>
      <c r="H3" s="198"/>
      <c r="I3" s="198"/>
      <c r="J3" s="198"/>
      <c r="K3" s="198"/>
      <c r="L3" s="198"/>
      <c r="M3" s="198"/>
      <c r="N3" s="197"/>
      <c r="O3" s="197"/>
      <c r="P3" s="197"/>
      <c r="Q3" s="197"/>
      <c r="R3" s="197"/>
      <c r="S3" s="197"/>
    </row>
    <row r="4" spans="2:19" ht="15" customHeight="1" x14ac:dyDescent="0.25">
      <c r="B4" s="197"/>
      <c r="C4" s="197"/>
      <c r="D4" s="197"/>
      <c r="E4" s="197"/>
      <c r="F4" s="197"/>
      <c r="G4" s="197"/>
      <c r="H4" s="197"/>
      <c r="I4" s="197"/>
      <c r="J4" s="197"/>
      <c r="K4" s="197"/>
      <c r="L4" s="197"/>
      <c r="M4" s="197"/>
      <c r="N4" s="197"/>
      <c r="O4" s="197"/>
      <c r="P4" s="197"/>
      <c r="Q4" s="197"/>
      <c r="R4" s="197"/>
      <c r="S4" s="197"/>
    </row>
    <row r="5" spans="2:19" ht="20.100000000000001" customHeight="1" x14ac:dyDescent="0.25">
      <c r="B5" s="17"/>
      <c r="C5" s="17"/>
      <c r="D5" s="17"/>
      <c r="E5" s="17"/>
      <c r="F5" s="17"/>
      <c r="G5" s="17"/>
      <c r="H5" s="17"/>
      <c r="I5" s="17"/>
      <c r="J5" s="17"/>
      <c r="K5" s="17"/>
      <c r="L5" s="17"/>
      <c r="M5" s="17"/>
      <c r="N5" s="17"/>
      <c r="O5" s="17"/>
      <c r="P5" s="17"/>
      <c r="Q5" s="17"/>
      <c r="R5" s="17"/>
      <c r="S5" s="17"/>
    </row>
    <row r="6" spans="2:19" ht="20.100000000000001" customHeight="1" x14ac:dyDescent="0.25">
      <c r="B6" s="17"/>
      <c r="C6" s="741" t="s">
        <v>879</v>
      </c>
      <c r="D6" s="741"/>
      <c r="E6" s="741"/>
      <c r="F6" s="741"/>
      <c r="G6" s="741"/>
      <c r="H6" s="741"/>
      <c r="I6" s="741"/>
      <c r="J6" s="741"/>
      <c r="K6" s="741"/>
      <c r="L6" s="741"/>
      <c r="M6" s="199"/>
      <c r="N6" s="199"/>
      <c r="O6" s="82"/>
      <c r="P6" s="116" t="s">
        <v>342</v>
      </c>
      <c r="Q6" s="116"/>
      <c r="R6" s="116" t="e" vm="13">
        <v>#VALUE!</v>
      </c>
      <c r="S6" s="17"/>
    </row>
    <row r="7" spans="2:19" ht="20.100000000000001" customHeight="1" x14ac:dyDescent="0.25">
      <c r="B7" s="17"/>
      <c r="C7" s="741"/>
      <c r="D7" s="741"/>
      <c r="E7" s="741"/>
      <c r="F7" s="741"/>
      <c r="G7" s="741"/>
      <c r="H7" s="741"/>
      <c r="I7" s="741"/>
      <c r="J7" s="741"/>
      <c r="K7" s="741"/>
      <c r="L7" s="741"/>
      <c r="M7" s="199"/>
      <c r="N7" s="199"/>
      <c r="O7" s="199"/>
      <c r="P7" s="199"/>
      <c r="Q7" s="199"/>
      <c r="R7" s="199"/>
      <c r="S7" s="17"/>
    </row>
    <row r="8" spans="2:19" ht="14.1" customHeight="1" x14ac:dyDescent="0.3">
      <c r="B8" s="17"/>
      <c r="C8" s="199"/>
      <c r="D8" s="199"/>
      <c r="E8" s="199"/>
      <c r="F8" s="199"/>
      <c r="G8" s="199"/>
      <c r="H8" s="199"/>
      <c r="I8" s="199"/>
      <c r="J8" s="199"/>
      <c r="K8" s="199"/>
      <c r="L8" s="199"/>
      <c r="M8" s="13"/>
      <c r="N8" s="13"/>
      <c r="O8" s="13"/>
      <c r="P8" s="13"/>
      <c r="Q8" s="13"/>
      <c r="R8" s="13"/>
      <c r="S8" s="17"/>
    </row>
    <row r="9" spans="2:19" ht="20.100000000000001" customHeight="1" x14ac:dyDescent="0.25">
      <c r="B9" s="17"/>
      <c r="C9" s="74" t="s">
        <v>150</v>
      </c>
      <c r="D9" s="17"/>
      <c r="E9" s="17"/>
      <c r="F9" s="17"/>
      <c r="G9" s="17"/>
      <c r="H9" s="17"/>
      <c r="I9" s="17"/>
      <c r="J9" s="17"/>
      <c r="K9" s="17"/>
      <c r="L9" s="17"/>
      <c r="M9" s="17"/>
      <c r="N9" s="17"/>
      <c r="O9" s="17"/>
      <c r="P9" s="17"/>
      <c r="Q9" s="17"/>
      <c r="R9" s="17"/>
      <c r="S9" s="17"/>
    </row>
    <row r="10" spans="2:19" ht="20.100000000000001" customHeight="1" x14ac:dyDescent="0.25">
      <c r="B10" s="17"/>
      <c r="C10" s="200" t="s">
        <v>107</v>
      </c>
      <c r="D10" s="707" t="s">
        <v>245</v>
      </c>
      <c r="E10" s="707"/>
      <c r="F10" s="707"/>
      <c r="G10" s="707"/>
      <c r="H10" s="707"/>
      <c r="I10" s="707"/>
      <c r="J10" s="707"/>
      <c r="K10" s="707"/>
      <c r="L10" s="707"/>
      <c r="M10" s="707"/>
      <c r="N10" s="17"/>
      <c r="O10" s="17"/>
      <c r="P10" s="17"/>
      <c r="Q10" s="17"/>
      <c r="R10" s="17"/>
      <c r="S10" s="17"/>
    </row>
    <row r="11" spans="2:19" ht="20.100000000000001" customHeight="1" x14ac:dyDescent="0.25">
      <c r="B11" s="17"/>
      <c r="C11" s="200" t="s">
        <v>108</v>
      </c>
      <c r="D11" s="707" t="s">
        <v>564</v>
      </c>
      <c r="E11" s="707"/>
      <c r="F11" s="707"/>
      <c r="G11" s="707"/>
      <c r="H11" s="707"/>
      <c r="I11" s="707"/>
      <c r="J11" s="707"/>
      <c r="K11" s="707"/>
      <c r="L11" s="707"/>
      <c r="M11" s="707"/>
      <c r="N11" s="17"/>
      <c r="O11" s="17"/>
      <c r="P11" s="17"/>
      <c r="Q11" s="17"/>
      <c r="R11" s="17"/>
      <c r="S11" s="17"/>
    </row>
    <row r="12" spans="2:19" ht="20.100000000000001" customHeight="1" x14ac:dyDescent="0.25">
      <c r="B12" s="17"/>
      <c r="C12" s="200" t="s">
        <v>109</v>
      </c>
      <c r="D12" s="707" t="s">
        <v>242</v>
      </c>
      <c r="E12" s="707"/>
      <c r="F12" s="707"/>
      <c r="G12" s="707"/>
      <c r="H12" s="707"/>
      <c r="I12" s="707"/>
      <c r="J12" s="707"/>
      <c r="K12" s="707"/>
      <c r="L12" s="707"/>
      <c r="M12" s="707"/>
      <c r="N12" s="17"/>
      <c r="O12" s="17"/>
      <c r="P12" s="17"/>
      <c r="Q12" s="17"/>
      <c r="R12" s="17"/>
      <c r="S12" s="17"/>
    </row>
    <row r="13" spans="2:19" ht="20.100000000000001" customHeight="1" x14ac:dyDescent="0.25">
      <c r="B13" s="17"/>
      <c r="C13" s="200" t="s">
        <v>110</v>
      </c>
      <c r="D13" s="70" t="s">
        <v>243</v>
      </c>
      <c r="E13" s="70"/>
      <c r="F13" s="70"/>
      <c r="G13" s="70"/>
      <c r="H13" s="70"/>
      <c r="I13" s="70"/>
      <c r="J13" s="70"/>
      <c r="K13" s="70"/>
      <c r="L13" s="70"/>
      <c r="M13" s="70"/>
      <c r="N13" s="17"/>
      <c r="O13" s="17"/>
      <c r="P13" s="17"/>
      <c r="Q13" s="17"/>
      <c r="R13" s="17"/>
      <c r="S13" s="17"/>
    </row>
    <row r="14" spans="2:19" ht="20.100000000000001" customHeight="1" x14ac:dyDescent="0.25">
      <c r="B14" s="17"/>
      <c r="C14" s="17"/>
      <c r="D14" s="17"/>
      <c r="E14" s="17"/>
      <c r="F14" s="17"/>
      <c r="G14" s="17"/>
      <c r="H14" s="17"/>
      <c r="I14" s="17"/>
      <c r="J14" s="17"/>
      <c r="K14" s="17"/>
      <c r="L14" s="17"/>
      <c r="M14" s="17"/>
      <c r="N14" s="17"/>
      <c r="O14" s="17"/>
      <c r="P14" s="17"/>
      <c r="Q14" s="17"/>
      <c r="R14" s="17"/>
      <c r="S14" s="17"/>
    </row>
    <row r="15" spans="2:19" ht="20.100000000000001" customHeight="1" x14ac:dyDescent="0.25">
      <c r="B15" s="17"/>
      <c r="C15" s="123" t="s">
        <v>239</v>
      </c>
      <c r="D15" s="17"/>
      <c r="E15" s="17"/>
      <c r="F15" s="17"/>
      <c r="G15" s="17"/>
      <c r="H15" s="17"/>
      <c r="I15" s="17"/>
      <c r="J15" s="17"/>
      <c r="K15" s="17"/>
      <c r="L15" s="17"/>
      <c r="M15" s="17"/>
      <c r="N15" s="17"/>
      <c r="O15" s="17"/>
      <c r="P15" s="17"/>
      <c r="Q15" s="17"/>
      <c r="R15" s="17"/>
      <c r="S15" s="17"/>
    </row>
    <row r="16" spans="2:19" ht="14.1" customHeight="1" thickBot="1" x14ac:dyDescent="0.3">
      <c r="B16" s="17"/>
      <c r="C16" s="123"/>
      <c r="D16" s="21"/>
      <c r="E16" s="17"/>
      <c r="F16" s="17"/>
      <c r="G16" s="17"/>
      <c r="H16" s="17"/>
      <c r="I16" s="17"/>
      <c r="J16" s="17"/>
      <c r="K16" s="17"/>
      <c r="L16" s="17"/>
      <c r="M16" s="17"/>
      <c r="N16" s="17"/>
      <c r="O16" s="17"/>
      <c r="P16" s="17"/>
      <c r="Q16" s="17"/>
      <c r="R16" s="17"/>
      <c r="S16" s="17"/>
    </row>
    <row r="17" spans="2:28" ht="20.100000000000001" customHeight="1" x14ac:dyDescent="0.3">
      <c r="B17" s="17"/>
      <c r="C17" s="201"/>
      <c r="D17" s="202"/>
      <c r="E17" s="203"/>
      <c r="F17" s="203"/>
      <c r="G17" s="203"/>
      <c r="H17" s="203"/>
      <c r="I17" s="203"/>
      <c r="J17" s="203"/>
      <c r="K17" s="203"/>
      <c r="L17" s="203"/>
      <c r="M17" s="204"/>
      <c r="N17" s="205"/>
      <c r="O17" s="17"/>
      <c r="P17" s="17"/>
      <c r="Q17" s="17"/>
      <c r="R17" s="17"/>
      <c r="S17" s="17"/>
    </row>
    <row r="18" spans="2:28" ht="20.100000000000001" customHeight="1" x14ac:dyDescent="0.25">
      <c r="B18" s="17"/>
      <c r="C18" s="206"/>
      <c r="D18" s="742" t="s">
        <v>880</v>
      </c>
      <c r="E18" s="742"/>
      <c r="F18" s="742"/>
      <c r="G18" s="742"/>
      <c r="H18" s="742"/>
      <c r="I18" s="742"/>
      <c r="J18" s="742"/>
      <c r="K18" s="742"/>
      <c r="L18" s="742"/>
      <c r="M18" s="207"/>
      <c r="N18" s="208"/>
      <c r="O18" s="17"/>
      <c r="P18" s="17"/>
      <c r="Q18" s="17"/>
      <c r="R18" s="17"/>
      <c r="S18" s="17"/>
    </row>
    <row r="19" spans="2:28" ht="19.5" customHeight="1" x14ac:dyDescent="0.25">
      <c r="B19" s="17"/>
      <c r="C19" s="206"/>
      <c r="D19" s="742"/>
      <c r="E19" s="742"/>
      <c r="F19" s="742"/>
      <c r="G19" s="742"/>
      <c r="H19" s="742"/>
      <c r="I19" s="742"/>
      <c r="J19" s="742"/>
      <c r="K19" s="742"/>
      <c r="L19" s="742"/>
      <c r="M19" s="207"/>
      <c r="N19" s="208"/>
      <c r="O19" s="17"/>
      <c r="P19" s="17"/>
      <c r="Q19" s="17"/>
      <c r="R19" s="17"/>
      <c r="S19" s="17"/>
    </row>
    <row r="20" spans="2:28" ht="19.5" customHeight="1" x14ac:dyDescent="0.25">
      <c r="B20" s="17"/>
      <c r="C20" s="206"/>
      <c r="D20" s="207"/>
      <c r="E20" s="207"/>
      <c r="F20" s="207"/>
      <c r="G20" s="207"/>
      <c r="H20" s="207"/>
      <c r="I20" s="207"/>
      <c r="J20" s="207"/>
      <c r="K20" s="207"/>
      <c r="L20" s="207"/>
      <c r="M20" s="207"/>
      <c r="N20" s="208"/>
      <c r="O20" s="17"/>
      <c r="P20" s="17"/>
      <c r="Q20" s="17"/>
      <c r="R20" s="17"/>
      <c r="S20" s="17"/>
    </row>
    <row r="21" spans="2:28" ht="20.100000000000001" customHeight="1" x14ac:dyDescent="0.25">
      <c r="B21" s="17"/>
      <c r="C21" s="209"/>
      <c r="D21" s="210" t="s">
        <v>162</v>
      </c>
      <c r="E21" s="211" t="s">
        <v>215</v>
      </c>
      <c r="F21" s="212"/>
      <c r="G21" s="212"/>
      <c r="H21" s="212"/>
      <c r="I21" s="212"/>
      <c r="J21" s="212"/>
      <c r="K21" s="212"/>
      <c r="L21" s="212"/>
      <c r="M21" s="212"/>
      <c r="N21" s="208"/>
      <c r="O21" s="17"/>
      <c r="P21" s="17"/>
      <c r="Q21" s="17"/>
      <c r="R21" s="17"/>
      <c r="S21" s="17"/>
    </row>
    <row r="22" spans="2:28" ht="20.100000000000001" customHeight="1" x14ac:dyDescent="0.25">
      <c r="B22" s="17"/>
      <c r="C22" s="213"/>
      <c r="D22" s="214" t="s">
        <v>163</v>
      </c>
      <c r="E22" s="211" t="s">
        <v>216</v>
      </c>
      <c r="F22" s="212"/>
      <c r="G22" s="212"/>
      <c r="H22" s="212"/>
      <c r="I22" s="212"/>
      <c r="J22" s="212"/>
      <c r="K22" s="212"/>
      <c r="L22" s="212"/>
      <c r="M22" s="212"/>
      <c r="N22" s="208"/>
      <c r="O22" s="17"/>
      <c r="P22" s="17"/>
      <c r="Q22" s="17"/>
      <c r="R22" s="17"/>
      <c r="S22" s="17"/>
    </row>
    <row r="23" spans="2:28" ht="20.100000000000001" customHeight="1" x14ac:dyDescent="0.25">
      <c r="B23" s="17"/>
      <c r="C23" s="215"/>
      <c r="D23" s="216" t="s">
        <v>164</v>
      </c>
      <c r="E23" s="211" t="s">
        <v>217</v>
      </c>
      <c r="F23" s="212"/>
      <c r="G23" s="212"/>
      <c r="H23" s="212"/>
      <c r="I23" s="212"/>
      <c r="J23" s="212"/>
      <c r="K23" s="212"/>
      <c r="L23" s="212"/>
      <c r="M23" s="212"/>
      <c r="N23" s="208"/>
      <c r="O23" s="17"/>
      <c r="P23" s="17"/>
      <c r="Q23" s="17"/>
      <c r="R23" s="17"/>
      <c r="S23" s="17"/>
      <c r="Z23" s="1" t="s">
        <v>25</v>
      </c>
      <c r="AA23" s="1" t="s">
        <v>26</v>
      </c>
      <c r="AB23" s="1" t="str">
        <f>HLOOKUP(S2_A1, HMLN, 2, FALSE)</f>
        <v>non répondu</v>
      </c>
    </row>
    <row r="24" spans="2:28" ht="20.100000000000001" customHeight="1" x14ac:dyDescent="0.25">
      <c r="B24" s="17"/>
      <c r="C24" s="217"/>
      <c r="D24" s="218" t="s">
        <v>156</v>
      </c>
      <c r="E24" s="742" t="s">
        <v>218</v>
      </c>
      <c r="F24" s="742"/>
      <c r="G24" s="742"/>
      <c r="H24" s="742"/>
      <c r="I24" s="742"/>
      <c r="J24" s="742"/>
      <c r="K24" s="742"/>
      <c r="L24" s="742"/>
      <c r="M24" s="207"/>
      <c r="N24" s="208"/>
      <c r="O24" s="17"/>
      <c r="P24" s="17"/>
      <c r="Q24" s="17"/>
      <c r="R24" s="17"/>
      <c r="S24" s="17"/>
    </row>
    <row r="25" spans="2:28" ht="20.100000000000001" customHeight="1" x14ac:dyDescent="0.25">
      <c r="B25" s="17"/>
      <c r="C25" s="217"/>
      <c r="D25" s="218"/>
      <c r="E25" s="742"/>
      <c r="F25" s="742"/>
      <c r="G25" s="742"/>
      <c r="H25" s="742"/>
      <c r="I25" s="742"/>
      <c r="J25" s="742"/>
      <c r="K25" s="742"/>
      <c r="L25" s="742"/>
      <c r="M25" s="131"/>
      <c r="N25" s="208"/>
      <c r="O25" s="17"/>
      <c r="P25" s="17"/>
      <c r="Q25" s="17"/>
      <c r="R25" s="17"/>
      <c r="S25" s="17"/>
    </row>
    <row r="26" spans="2:28" ht="20.100000000000001" customHeight="1" x14ac:dyDescent="0.25">
      <c r="B26" s="17"/>
      <c r="C26" s="217"/>
      <c r="D26" s="218"/>
      <c r="E26" s="742"/>
      <c r="F26" s="742"/>
      <c r="G26" s="742"/>
      <c r="H26" s="742"/>
      <c r="I26" s="742"/>
      <c r="J26" s="742"/>
      <c r="K26" s="742"/>
      <c r="L26" s="742"/>
      <c r="M26" s="131"/>
      <c r="N26" s="208"/>
      <c r="O26" s="17"/>
      <c r="P26" s="17"/>
      <c r="Q26" s="17"/>
      <c r="R26" s="17"/>
      <c r="S26" s="17"/>
    </row>
    <row r="27" spans="2:28" ht="20.100000000000001" customHeight="1" x14ac:dyDescent="0.25">
      <c r="B27" s="17"/>
      <c r="C27" s="217"/>
      <c r="D27" s="219" t="s">
        <v>27</v>
      </c>
      <c r="E27" s="742" t="s">
        <v>560</v>
      </c>
      <c r="F27" s="742"/>
      <c r="G27" s="742"/>
      <c r="H27" s="742"/>
      <c r="I27" s="742"/>
      <c r="J27" s="742"/>
      <c r="K27" s="742"/>
      <c r="L27" s="742"/>
      <c r="M27" s="207"/>
      <c r="N27" s="208"/>
      <c r="O27" s="17"/>
      <c r="P27" s="17"/>
      <c r="Q27" s="17"/>
      <c r="R27" s="17"/>
      <c r="S27" s="17"/>
    </row>
    <row r="28" spans="2:28" ht="20.100000000000001" customHeight="1" x14ac:dyDescent="0.25">
      <c r="B28" s="17"/>
      <c r="C28" s="217"/>
      <c r="D28" s="219"/>
      <c r="E28" s="742"/>
      <c r="F28" s="742"/>
      <c r="G28" s="742"/>
      <c r="H28" s="742"/>
      <c r="I28" s="742"/>
      <c r="J28" s="742"/>
      <c r="K28" s="742"/>
      <c r="L28" s="742"/>
      <c r="M28" s="207"/>
      <c r="N28" s="208"/>
      <c r="O28" s="17"/>
      <c r="P28" s="17"/>
      <c r="Q28" s="17"/>
      <c r="R28" s="17"/>
      <c r="S28" s="17"/>
    </row>
    <row r="29" spans="2:28" ht="20.100000000000001" customHeight="1" x14ac:dyDescent="0.25">
      <c r="B29" s="17"/>
      <c r="C29" s="217"/>
      <c r="D29" s="219"/>
      <c r="E29" s="742"/>
      <c r="F29" s="742"/>
      <c r="G29" s="742"/>
      <c r="H29" s="742"/>
      <c r="I29" s="742"/>
      <c r="J29" s="742"/>
      <c r="K29" s="742"/>
      <c r="L29" s="742"/>
      <c r="M29" s="207"/>
      <c r="N29" s="208"/>
      <c r="O29" s="17"/>
      <c r="P29" s="17"/>
      <c r="Q29" s="17"/>
      <c r="R29" s="17"/>
      <c r="S29" s="17"/>
    </row>
    <row r="30" spans="2:28" ht="20.100000000000001" customHeight="1" x14ac:dyDescent="0.25">
      <c r="B30" s="17"/>
      <c r="C30" s="217"/>
      <c r="D30" s="219"/>
      <c r="E30" s="742"/>
      <c r="F30" s="742"/>
      <c r="G30" s="742"/>
      <c r="H30" s="742"/>
      <c r="I30" s="742"/>
      <c r="J30" s="742"/>
      <c r="K30" s="742"/>
      <c r="L30" s="742"/>
      <c r="M30" s="207"/>
      <c r="N30" s="208"/>
      <c r="O30" s="17"/>
      <c r="P30" s="17"/>
      <c r="Q30" s="17"/>
      <c r="R30" s="17"/>
      <c r="S30" s="17"/>
    </row>
    <row r="31" spans="2:28" ht="20.100000000000001" customHeight="1" x14ac:dyDescent="0.3">
      <c r="B31" s="17"/>
      <c r="C31" s="217"/>
      <c r="E31" s="743" t="s">
        <v>881</v>
      </c>
      <c r="F31" s="743"/>
      <c r="G31" s="743"/>
      <c r="H31" s="743"/>
      <c r="I31" s="743"/>
      <c r="J31" s="743"/>
      <c r="K31" s="743"/>
      <c r="L31" s="743"/>
      <c r="M31" s="220"/>
      <c r="N31" s="208"/>
      <c r="O31" s="17"/>
      <c r="P31" s="17"/>
      <c r="Q31" s="17"/>
      <c r="R31" s="17"/>
      <c r="S31" s="17"/>
    </row>
    <row r="32" spans="2:28" ht="20.100000000000001" customHeight="1" x14ac:dyDescent="0.3">
      <c r="B32" s="17"/>
      <c r="C32" s="217"/>
      <c r="D32" s="221"/>
      <c r="E32" s="743"/>
      <c r="F32" s="743"/>
      <c r="G32" s="743"/>
      <c r="H32" s="743"/>
      <c r="I32" s="743"/>
      <c r="J32" s="743"/>
      <c r="K32" s="743"/>
      <c r="L32" s="743"/>
      <c r="M32" s="220"/>
      <c r="N32" s="208"/>
      <c r="O32" s="17"/>
      <c r="P32" s="17"/>
      <c r="Q32" s="17"/>
      <c r="R32" s="17"/>
      <c r="S32" s="17"/>
    </row>
    <row r="33" spans="1:28" ht="20.100000000000001" customHeight="1" x14ac:dyDescent="0.3">
      <c r="B33" s="17"/>
      <c r="C33" s="217"/>
      <c r="D33" s="221"/>
      <c r="E33" s="743"/>
      <c r="F33" s="743"/>
      <c r="G33" s="743"/>
      <c r="H33" s="743"/>
      <c r="I33" s="743"/>
      <c r="J33" s="743"/>
      <c r="K33" s="743"/>
      <c r="L33" s="743"/>
      <c r="M33" s="220"/>
      <c r="N33" s="208"/>
      <c r="O33" s="17"/>
      <c r="P33" s="17"/>
      <c r="Q33" s="17"/>
      <c r="R33" s="17"/>
      <c r="S33" s="17"/>
    </row>
    <row r="34" spans="1:28" ht="20.100000000000001" customHeight="1" x14ac:dyDescent="0.3">
      <c r="B34" s="17"/>
      <c r="C34" s="217"/>
      <c r="D34" s="221"/>
      <c r="E34" s="743"/>
      <c r="F34" s="743"/>
      <c r="G34" s="743"/>
      <c r="H34" s="743"/>
      <c r="I34" s="743"/>
      <c r="J34" s="743"/>
      <c r="K34" s="743"/>
      <c r="L34" s="743"/>
      <c r="M34" s="220"/>
      <c r="N34" s="208"/>
      <c r="O34" s="17"/>
      <c r="P34" s="17"/>
      <c r="Q34" s="17"/>
      <c r="R34" s="17"/>
      <c r="S34" s="17"/>
    </row>
    <row r="35" spans="1:28" ht="20.100000000000001" customHeight="1" thickBot="1" x14ac:dyDescent="0.3">
      <c r="B35" s="17"/>
      <c r="C35" s="222"/>
      <c r="D35" s="223"/>
      <c r="E35" s="223"/>
      <c r="F35" s="223"/>
      <c r="G35" s="223"/>
      <c r="H35" s="223"/>
      <c r="I35" s="223"/>
      <c r="J35" s="223"/>
      <c r="K35" s="223"/>
      <c r="L35" s="223"/>
      <c r="M35" s="223"/>
      <c r="N35" s="224"/>
      <c r="O35" s="17"/>
      <c r="P35" s="17"/>
      <c r="Q35" s="17"/>
      <c r="R35" s="17"/>
      <c r="S35" s="17"/>
      <c r="Z35" s="1" t="s">
        <v>28</v>
      </c>
      <c r="AA35" s="1" t="s">
        <v>29</v>
      </c>
      <c r="AB35" s="1" t="str">
        <f>HLOOKUP(S2_A2, HMLN, 2, FALSE)</f>
        <v>non répondu</v>
      </c>
    </row>
    <row r="36" spans="1:28" ht="20.100000000000001" customHeight="1" x14ac:dyDescent="0.25">
      <c r="B36" s="17"/>
      <c r="C36" s="183"/>
      <c r="D36" s="17"/>
      <c r="E36" s="17"/>
      <c r="F36" s="17"/>
      <c r="G36" s="17"/>
      <c r="H36" s="17"/>
      <c r="I36" s="17"/>
      <c r="J36" s="17"/>
      <c r="K36" s="17"/>
      <c r="L36" s="17"/>
      <c r="M36" s="17"/>
      <c r="N36" s="17"/>
      <c r="O36" s="17"/>
      <c r="P36" s="17"/>
      <c r="Q36" s="17"/>
      <c r="R36" s="17"/>
      <c r="S36" s="17"/>
    </row>
    <row r="37" spans="1:28" ht="20.100000000000001" customHeight="1" x14ac:dyDescent="0.25">
      <c r="B37" s="17"/>
      <c r="C37" s="74" t="s">
        <v>159</v>
      </c>
      <c r="D37" s="17"/>
      <c r="E37" s="17"/>
      <c r="F37" s="17"/>
      <c r="G37" s="17"/>
      <c r="H37" s="17"/>
      <c r="I37" s="17"/>
      <c r="J37" s="17"/>
      <c r="K37" s="17"/>
      <c r="L37" s="17"/>
      <c r="M37" s="17"/>
      <c r="N37" s="17"/>
      <c r="O37" s="17"/>
      <c r="P37" s="17"/>
      <c r="Q37" s="17"/>
      <c r="R37" s="17"/>
      <c r="S37" s="17"/>
    </row>
    <row r="38" spans="1:28" ht="20.100000000000001" customHeight="1" x14ac:dyDescent="0.25">
      <c r="B38" s="17"/>
      <c r="C38" s="4"/>
      <c r="D38" s="4"/>
      <c r="E38" s="4"/>
      <c r="F38" s="4"/>
      <c r="G38" s="4"/>
      <c r="H38" s="4"/>
      <c r="I38" s="4"/>
      <c r="J38" s="4"/>
      <c r="K38" s="4"/>
      <c r="L38" s="4"/>
      <c r="M38" s="4"/>
      <c r="N38" s="17"/>
      <c r="O38" s="17"/>
      <c r="P38" s="17"/>
      <c r="Q38" s="17"/>
      <c r="R38" s="17"/>
      <c r="S38" s="17"/>
    </row>
    <row r="39" spans="1:28" ht="20.100000000000001" customHeight="1" x14ac:dyDescent="0.25">
      <c r="B39" s="212"/>
      <c r="C39" s="212"/>
      <c r="D39" s="212"/>
      <c r="E39" s="212"/>
      <c r="F39" s="212"/>
      <c r="G39" s="212"/>
      <c r="H39" s="212"/>
      <c r="I39" s="212"/>
      <c r="J39" s="212"/>
      <c r="K39" s="212"/>
      <c r="L39" s="212"/>
      <c r="M39" s="212"/>
      <c r="N39" s="212"/>
      <c r="O39" s="212"/>
      <c r="P39" s="212"/>
      <c r="Q39" s="212"/>
      <c r="R39" s="212"/>
      <c r="S39" s="212"/>
      <c r="Z39" s="1" t="s">
        <v>30</v>
      </c>
      <c r="AA39" s="1" t="s">
        <v>31</v>
      </c>
      <c r="AB39" s="1" t="str">
        <f>HLOOKUP(S2_A3, HMLN, 2, FALSE)</f>
        <v>non répondu</v>
      </c>
    </row>
    <row r="40" spans="1:28" s="112" customFormat="1" ht="39.9" customHeight="1" x14ac:dyDescent="0.25">
      <c r="A40" s="1"/>
      <c r="C40" s="225" t="s">
        <v>247</v>
      </c>
      <c r="D40" s="226"/>
      <c r="E40" s="226"/>
      <c r="F40" s="226"/>
      <c r="G40" s="226"/>
      <c r="H40" s="226"/>
      <c r="I40" s="226"/>
      <c r="J40" s="226"/>
      <c r="K40" s="226"/>
      <c r="L40" s="226"/>
      <c r="M40" s="226"/>
      <c r="N40" s="226"/>
      <c r="O40" s="226"/>
      <c r="P40" s="226"/>
      <c r="Q40" s="226"/>
      <c r="R40" s="226"/>
      <c r="S40" s="226"/>
      <c r="T40" s="1"/>
      <c r="Z40" s="112" t="s">
        <v>32</v>
      </c>
      <c r="AA40" s="112" t="s">
        <v>33</v>
      </c>
      <c r="AB40" s="112" t="str">
        <f>HLOOKUP(S2_A4a, HMLN, 2, FALSE)</f>
        <v>non répondu</v>
      </c>
    </row>
    <row r="41" spans="1:28" ht="20.100000000000001" customHeight="1" x14ac:dyDescent="0.25">
      <c r="B41" s="17"/>
      <c r="C41" s="17"/>
      <c r="D41" s="17"/>
      <c r="E41" s="17"/>
      <c r="F41" s="17"/>
      <c r="G41" s="17"/>
      <c r="H41" s="17"/>
      <c r="I41" s="17"/>
      <c r="J41" s="17"/>
      <c r="K41" s="17"/>
      <c r="L41" s="17"/>
      <c r="M41" s="17"/>
      <c r="N41" s="17"/>
      <c r="O41" s="17"/>
      <c r="P41" s="17"/>
      <c r="Q41" s="17"/>
      <c r="R41" s="17"/>
      <c r="S41" s="17"/>
      <c r="Z41" s="1" t="s">
        <v>34</v>
      </c>
      <c r="AA41" s="1" t="s">
        <v>35</v>
      </c>
      <c r="AB41" s="1" t="str">
        <f>HLOOKUP(S2_A4b, HMLN, 2, FALSE)</f>
        <v>non répondu</v>
      </c>
    </row>
    <row r="42" spans="1:28" ht="20.100000000000001" customHeight="1" x14ac:dyDescent="0.25">
      <c r="B42" s="17"/>
      <c r="C42" s="123" t="s">
        <v>219</v>
      </c>
      <c r="D42" s="123"/>
      <c r="E42" s="123"/>
      <c r="F42" s="123"/>
      <c r="G42" s="123"/>
      <c r="H42" s="123"/>
      <c r="I42" s="123"/>
      <c r="J42" s="123"/>
      <c r="K42" s="123"/>
      <c r="L42" s="123"/>
      <c r="M42" s="123"/>
      <c r="N42" s="123"/>
      <c r="O42" s="123"/>
      <c r="P42" s="123"/>
      <c r="Q42" s="123"/>
      <c r="R42" s="123"/>
      <c r="S42" s="17"/>
      <c r="Z42" s="1" t="s">
        <v>36</v>
      </c>
      <c r="AA42" s="1" t="s">
        <v>37</v>
      </c>
      <c r="AB42" s="1" t="str">
        <f>HLOOKUP(S2_A4c, HMLN, 2, FALSE)</f>
        <v>non répondu</v>
      </c>
    </row>
    <row r="43" spans="1:28" ht="20.100000000000001" customHeight="1" x14ac:dyDescent="0.25">
      <c r="B43" s="17"/>
      <c r="C43" s="700" t="s">
        <v>882</v>
      </c>
      <c r="D43" s="700"/>
      <c r="E43" s="700"/>
      <c r="F43" s="700"/>
      <c r="G43" s="700"/>
      <c r="H43" s="700"/>
      <c r="I43" s="700"/>
      <c r="J43" s="700"/>
      <c r="K43" s="700"/>
      <c r="L43" s="700"/>
      <c r="M43" s="162"/>
      <c r="N43" s="162"/>
      <c r="O43" s="162"/>
      <c r="P43" s="162"/>
      <c r="Q43" s="162"/>
      <c r="R43" s="162"/>
      <c r="S43" s="17"/>
      <c r="Z43" s="1" t="s">
        <v>38</v>
      </c>
      <c r="AA43" s="1" t="s">
        <v>39</v>
      </c>
      <c r="AB43" s="1" t="str">
        <f>HLOOKUP(S2_A4d, HMLN, 2, FALSE)</f>
        <v>non répondu</v>
      </c>
    </row>
    <row r="44" spans="1:28" ht="20.100000000000001" customHeight="1" x14ac:dyDescent="0.25">
      <c r="B44" s="17"/>
      <c r="C44" s="700"/>
      <c r="D44" s="700"/>
      <c r="E44" s="700"/>
      <c r="F44" s="700"/>
      <c r="G44" s="700"/>
      <c r="H44" s="700"/>
      <c r="I44" s="700"/>
      <c r="J44" s="700"/>
      <c r="K44" s="700"/>
      <c r="L44" s="700"/>
      <c r="M44" s="17"/>
      <c r="N44" s="17"/>
      <c r="O44" s="17"/>
      <c r="P44" s="17"/>
      <c r="Q44" s="227"/>
      <c r="R44" s="227"/>
      <c r="S44" s="17"/>
      <c r="Z44" s="1" t="s">
        <v>40</v>
      </c>
      <c r="AA44" s="1" t="s">
        <v>41</v>
      </c>
      <c r="AB44" s="1" t="str">
        <f>HLOOKUP(S2_A4e, HMLN, 2, FALSE)</f>
        <v>non répondu</v>
      </c>
    </row>
    <row r="45" spans="1:28" ht="20.100000000000001" customHeight="1" x14ac:dyDescent="0.25">
      <c r="B45" s="17"/>
      <c r="C45" s="158"/>
      <c r="D45" s="158"/>
      <c r="E45" s="158"/>
      <c r="F45" s="158"/>
      <c r="G45" s="158"/>
      <c r="H45" s="158"/>
      <c r="I45" s="158"/>
      <c r="J45" s="158"/>
      <c r="K45" s="158"/>
      <c r="L45" s="158"/>
      <c r="M45" s="17"/>
      <c r="N45" s="17"/>
      <c r="O45" s="17"/>
      <c r="P45" s="17"/>
      <c r="Q45" s="227"/>
      <c r="R45" s="227"/>
      <c r="S45" s="17"/>
    </row>
    <row r="46" spans="1:28" ht="20.100000000000001" customHeight="1" x14ac:dyDescent="0.25">
      <c r="B46" s="17"/>
      <c r="C46" s="228"/>
      <c r="D46" s="228" t="s">
        <v>162</v>
      </c>
      <c r="E46" s="74" t="s">
        <v>238</v>
      </c>
      <c r="F46" s="17"/>
      <c r="G46" s="17"/>
      <c r="H46" s="17"/>
      <c r="I46" s="17"/>
      <c r="J46" s="17"/>
      <c r="K46" s="17"/>
      <c r="L46" s="17"/>
      <c r="M46" s="17"/>
      <c r="N46" s="17"/>
      <c r="O46" s="17"/>
      <c r="P46" s="704" t="s">
        <v>481</v>
      </c>
      <c r="Q46" s="704"/>
      <c r="R46" s="116" t="e" vm="13">
        <v>#VALUE!</v>
      </c>
      <c r="S46" s="17"/>
    </row>
    <row r="47" spans="1:28" ht="20.100000000000001" customHeight="1" x14ac:dyDescent="0.25">
      <c r="B47" s="17"/>
      <c r="C47" s="190"/>
      <c r="D47" s="154" t="s">
        <v>163</v>
      </c>
      <c r="E47" s="74" t="s">
        <v>216</v>
      </c>
      <c r="F47" s="17"/>
      <c r="G47" s="17"/>
      <c r="H47" s="17"/>
      <c r="I47" s="17"/>
      <c r="J47" s="17"/>
      <c r="K47" s="17"/>
      <c r="L47" s="17"/>
      <c r="M47" s="17"/>
      <c r="N47" s="17"/>
      <c r="O47" s="17"/>
      <c r="P47" s="17"/>
      <c r="Q47" s="17"/>
      <c r="R47" s="17"/>
      <c r="S47" s="17"/>
    </row>
    <row r="48" spans="1:28" ht="20.100000000000001" customHeight="1" x14ac:dyDescent="0.25">
      <c r="B48" s="17"/>
      <c r="C48" s="229"/>
      <c r="D48" s="229" t="s">
        <v>164</v>
      </c>
      <c r="E48" s="74" t="s">
        <v>217</v>
      </c>
      <c r="F48" s="17"/>
      <c r="G48" s="17"/>
      <c r="H48" s="17"/>
      <c r="I48" s="17"/>
      <c r="J48" s="17"/>
      <c r="K48" s="17"/>
      <c r="L48" s="17"/>
      <c r="M48" s="17"/>
      <c r="N48" s="17"/>
      <c r="O48" s="17"/>
      <c r="P48" s="17"/>
      <c r="Q48" s="17"/>
      <c r="R48" s="17"/>
      <c r="S48" s="17"/>
    </row>
    <row r="49" spans="2:28" ht="20.100000000000001" customHeight="1" x14ac:dyDescent="0.25">
      <c r="B49" s="17"/>
      <c r="C49" s="230"/>
      <c r="D49" s="157" t="s">
        <v>156</v>
      </c>
      <c r="E49" s="74" t="s">
        <v>220</v>
      </c>
      <c r="F49" s="17"/>
      <c r="G49" s="17"/>
      <c r="H49" s="17"/>
      <c r="I49" s="17"/>
      <c r="J49" s="17"/>
      <c r="K49" s="17"/>
      <c r="L49" s="17"/>
      <c r="M49" s="17"/>
      <c r="N49" s="17"/>
      <c r="O49" s="17"/>
      <c r="P49" s="17"/>
      <c r="Q49" s="17"/>
      <c r="R49" s="17"/>
      <c r="S49" s="17"/>
    </row>
    <row r="50" spans="2:28" ht="20.100000000000001" customHeight="1" x14ac:dyDescent="0.25">
      <c r="B50" s="17"/>
      <c r="C50" s="230"/>
      <c r="D50" s="17"/>
      <c r="E50" s="17"/>
      <c r="F50" s="17"/>
      <c r="G50" s="17"/>
      <c r="H50" s="17"/>
      <c r="I50" s="17"/>
      <c r="J50" s="17"/>
      <c r="K50" s="17"/>
      <c r="L50" s="17"/>
      <c r="M50" s="17"/>
      <c r="N50" s="17"/>
      <c r="O50" s="17"/>
      <c r="P50" s="17"/>
      <c r="Q50" s="17"/>
      <c r="R50" s="17"/>
      <c r="S50" s="17"/>
    </row>
    <row r="51" spans="2:28" ht="20.100000000000001" customHeight="1" x14ac:dyDescent="0.25">
      <c r="B51" s="17"/>
      <c r="C51" s="17"/>
      <c r="D51" s="17"/>
      <c r="E51" s="17"/>
      <c r="F51" s="17"/>
      <c r="G51" s="17"/>
      <c r="H51" s="17"/>
      <c r="I51" s="677" t="s">
        <v>174</v>
      </c>
      <c r="J51" s="677" t="s">
        <v>42</v>
      </c>
      <c r="K51" s="677" t="s">
        <v>42</v>
      </c>
      <c r="L51" s="677" t="s">
        <v>42</v>
      </c>
      <c r="M51" s="17"/>
      <c r="N51" s="17"/>
      <c r="O51" s="17"/>
      <c r="P51" s="17"/>
      <c r="Q51" s="17"/>
      <c r="R51" s="17"/>
      <c r="S51" s="17"/>
      <c r="Z51" s="1" t="s">
        <v>43</v>
      </c>
      <c r="AA51" s="1" t="s">
        <v>44</v>
      </c>
      <c r="AB51" s="1" t="str">
        <f>HLOOKUP(S2_A4f, HMLN, 2, FALSE)</f>
        <v>non répondu</v>
      </c>
    </row>
    <row r="52" spans="2:28" ht="20.100000000000001" customHeight="1" x14ac:dyDescent="0.25">
      <c r="B52" s="17"/>
      <c r="C52" s="17"/>
      <c r="D52" s="17"/>
      <c r="E52" s="17"/>
      <c r="F52" s="17"/>
      <c r="G52" s="17"/>
      <c r="H52" s="17"/>
      <c r="I52" s="677" t="s">
        <v>42</v>
      </c>
      <c r="J52" s="677" t="s">
        <v>42</v>
      </c>
      <c r="K52" s="677" t="s">
        <v>42</v>
      </c>
      <c r="L52" s="677" t="s">
        <v>42</v>
      </c>
      <c r="M52" s="17"/>
      <c r="N52" s="17"/>
      <c r="O52" s="17"/>
      <c r="P52" s="17"/>
      <c r="Q52" s="17"/>
      <c r="R52" s="17"/>
      <c r="S52" s="17"/>
      <c r="Z52" s="1" t="s">
        <v>45</v>
      </c>
      <c r="AA52" s="1" t="s">
        <v>46</v>
      </c>
      <c r="AB52" s="1" t="str">
        <f>HLOOKUP(S2_A4g, HMLN, 2, FALSE)</f>
        <v>non répondu</v>
      </c>
    </row>
    <row r="53" spans="2:28" ht="20.100000000000001" customHeight="1" x14ac:dyDescent="0.25">
      <c r="B53" s="17"/>
      <c r="C53" s="17"/>
      <c r="D53" s="17"/>
      <c r="E53" s="17"/>
      <c r="F53" s="17"/>
      <c r="G53" s="17"/>
      <c r="H53" s="17"/>
      <c r="I53" s="17"/>
      <c r="J53" s="17"/>
      <c r="K53" s="17"/>
      <c r="L53" s="17"/>
      <c r="M53" s="17"/>
      <c r="N53" s="17"/>
      <c r="O53" s="17"/>
      <c r="P53" s="17"/>
      <c r="Q53" s="17"/>
      <c r="R53" s="17"/>
      <c r="S53" s="17"/>
      <c r="Z53" s="1" t="s">
        <v>48</v>
      </c>
      <c r="AA53" s="1" t="s">
        <v>49</v>
      </c>
      <c r="AB53" s="1" t="str">
        <f>HLOOKUP(S2_A5, HMLN, 2, FALSE)</f>
        <v>non répondu</v>
      </c>
    </row>
    <row r="54" spans="2:28" ht="20.100000000000001" customHeight="1" x14ac:dyDescent="0.25">
      <c r="B54" s="17"/>
      <c r="C54" s="123" t="s">
        <v>221</v>
      </c>
      <c r="D54" s="123"/>
      <c r="E54" s="123"/>
      <c r="F54" s="123"/>
      <c r="G54" s="123"/>
      <c r="H54" s="123"/>
      <c r="I54" s="123"/>
      <c r="J54" s="123"/>
      <c r="K54" s="123"/>
      <c r="L54" s="123"/>
      <c r="M54" s="123"/>
      <c r="N54" s="123"/>
      <c r="O54" s="123"/>
      <c r="P54" s="123"/>
      <c r="Q54" s="123"/>
      <c r="R54" s="123"/>
      <c r="S54" s="17"/>
      <c r="Z54" s="1" t="s">
        <v>50</v>
      </c>
      <c r="AA54" s="1" t="s">
        <v>51</v>
      </c>
      <c r="AB54" s="1" t="str">
        <f>HLOOKUP(S2_A6, HMLN, 2, FALSE)</f>
        <v>non répondu</v>
      </c>
    </row>
    <row r="55" spans="2:28" ht="20.100000000000001" customHeight="1" x14ac:dyDescent="0.25">
      <c r="B55" s="17"/>
      <c r="C55" s="700" t="s">
        <v>883</v>
      </c>
      <c r="D55" s="700"/>
      <c r="E55" s="700"/>
      <c r="F55" s="700"/>
      <c r="G55" s="700"/>
      <c r="H55" s="700"/>
      <c r="I55" s="700"/>
      <c r="J55" s="700"/>
      <c r="K55" s="700"/>
      <c r="L55" s="700"/>
      <c r="M55" s="700"/>
      <c r="N55" s="700"/>
      <c r="O55" s="149"/>
      <c r="P55" s="149"/>
      <c r="Q55" s="149"/>
      <c r="R55" s="149"/>
      <c r="S55" s="17"/>
      <c r="Z55" s="1" t="s">
        <v>52</v>
      </c>
      <c r="AA55" s="1" t="s">
        <v>2</v>
      </c>
      <c r="AB55" s="1" t="e">
        <f>HLOOKUP(S2_B1, HMLN, 2, FALSE)</f>
        <v>#NAME?</v>
      </c>
    </row>
    <row r="56" spans="2:28" ht="34.5" customHeight="1" x14ac:dyDescent="0.25">
      <c r="B56" s="17"/>
      <c r="C56" s="700"/>
      <c r="D56" s="700"/>
      <c r="E56" s="700"/>
      <c r="F56" s="700"/>
      <c r="G56" s="700"/>
      <c r="H56" s="700"/>
      <c r="I56" s="700"/>
      <c r="J56" s="700"/>
      <c r="K56" s="700"/>
      <c r="L56" s="700"/>
      <c r="M56" s="700"/>
      <c r="N56" s="700"/>
      <c r="O56" s="149"/>
      <c r="P56" s="149"/>
      <c r="Q56" s="149"/>
      <c r="R56" s="149"/>
      <c r="S56" s="17"/>
      <c r="Z56" s="1" t="s">
        <v>53</v>
      </c>
      <c r="AA56" s="1" t="s">
        <v>4</v>
      </c>
      <c r="AB56" s="1" t="str">
        <f>HLOOKUP(S2_B2a, HMLN, 2, FALSE)</f>
        <v>non répondu</v>
      </c>
    </row>
    <row r="57" spans="2:28" ht="20.100000000000001" customHeight="1" x14ac:dyDescent="0.3">
      <c r="B57" s="17"/>
      <c r="C57" s="17"/>
      <c r="D57" s="17"/>
      <c r="E57" s="17"/>
      <c r="F57" s="17"/>
      <c r="G57" s="17"/>
      <c r="H57" s="17"/>
      <c r="I57" s="17"/>
      <c r="J57" s="17"/>
      <c r="K57" s="17"/>
      <c r="L57" s="17"/>
      <c r="M57" s="231"/>
      <c r="N57" s="231"/>
      <c r="O57" s="703" t="s">
        <v>435</v>
      </c>
      <c r="P57" s="703"/>
      <c r="Q57" s="703"/>
      <c r="R57" s="150" t="e" vm="14">
        <v>#VALUE!</v>
      </c>
      <c r="S57" s="17"/>
      <c r="Z57" s="1" t="s">
        <v>54</v>
      </c>
      <c r="AA57" s="1" t="s">
        <v>10</v>
      </c>
      <c r="AB57" s="1" t="str">
        <f>HLOOKUP(S2_C1, HMLN, 2, FALSE)</f>
        <v>non répondu</v>
      </c>
    </row>
    <row r="58" spans="2:28" ht="20.100000000000001" customHeight="1" x14ac:dyDescent="0.25">
      <c r="B58" s="17"/>
      <c r="C58" s="168"/>
      <c r="D58" s="228" t="s">
        <v>162</v>
      </c>
      <c r="E58" s="74" t="s">
        <v>215</v>
      </c>
      <c r="F58" s="17"/>
      <c r="G58" s="17"/>
      <c r="H58" s="17"/>
      <c r="I58" s="17"/>
      <c r="J58" s="17"/>
      <c r="K58" s="17"/>
      <c r="L58" s="17"/>
      <c r="M58" s="17"/>
      <c r="N58" s="17"/>
      <c r="O58" s="227"/>
      <c r="P58" s="227"/>
      <c r="Q58" s="227"/>
      <c r="R58" s="232"/>
      <c r="S58" s="17"/>
    </row>
    <row r="59" spans="2:28" ht="20.100000000000001" customHeight="1" x14ac:dyDescent="0.25">
      <c r="B59" s="17"/>
      <c r="C59" s="190"/>
      <c r="D59" s="154" t="s">
        <v>163</v>
      </c>
      <c r="E59" s="74" t="s">
        <v>216</v>
      </c>
      <c r="F59" s="17"/>
      <c r="G59" s="17"/>
      <c r="H59" s="17"/>
      <c r="I59" s="17"/>
      <c r="J59" s="17"/>
      <c r="K59" s="17"/>
      <c r="L59" s="17"/>
      <c r="M59" s="17"/>
      <c r="N59" s="17"/>
      <c r="O59" s="17"/>
      <c r="P59" s="17"/>
      <c r="Q59" s="17"/>
      <c r="R59" s="17"/>
      <c r="S59" s="17"/>
    </row>
    <row r="60" spans="2:28" ht="20.100000000000001" customHeight="1" x14ac:dyDescent="0.25">
      <c r="B60" s="17"/>
      <c r="C60" s="229"/>
      <c r="D60" s="229" t="s">
        <v>164</v>
      </c>
      <c r="E60" s="74" t="s">
        <v>217</v>
      </c>
      <c r="F60" s="17"/>
      <c r="G60" s="17"/>
      <c r="H60" s="17"/>
      <c r="I60" s="17"/>
      <c r="J60" s="17"/>
      <c r="K60" s="17"/>
      <c r="L60" s="17"/>
      <c r="M60" s="17"/>
      <c r="N60" s="17"/>
      <c r="O60" s="17"/>
      <c r="P60" s="17"/>
      <c r="Q60" s="17"/>
      <c r="R60" s="17"/>
      <c r="S60" s="17"/>
    </row>
    <row r="61" spans="2:28" ht="20.100000000000001" customHeight="1" x14ac:dyDescent="0.25">
      <c r="B61" s="17"/>
      <c r="C61" s="230"/>
      <c r="D61" s="157" t="s">
        <v>156</v>
      </c>
      <c r="E61" s="74" t="s">
        <v>220</v>
      </c>
      <c r="F61" s="17"/>
      <c r="G61" s="17"/>
      <c r="H61" s="17"/>
      <c r="I61" s="17"/>
      <c r="J61" s="17"/>
      <c r="K61" s="17"/>
      <c r="L61" s="17"/>
      <c r="M61" s="17"/>
      <c r="N61" s="17"/>
      <c r="O61" s="17"/>
      <c r="P61" s="17"/>
      <c r="Q61" s="17"/>
      <c r="R61" s="17"/>
      <c r="S61" s="17"/>
    </row>
    <row r="62" spans="2:28" ht="20.100000000000001" customHeight="1" x14ac:dyDescent="0.25">
      <c r="B62" s="17"/>
      <c r="C62" s="17"/>
      <c r="D62" s="17"/>
      <c r="E62" s="17"/>
      <c r="F62" s="17"/>
      <c r="G62" s="17"/>
      <c r="H62" s="17"/>
      <c r="I62" s="17"/>
      <c r="J62" s="17"/>
      <c r="K62" s="17"/>
      <c r="L62" s="17"/>
      <c r="M62" s="17"/>
      <c r="N62" s="17"/>
      <c r="O62" s="17"/>
      <c r="P62" s="17"/>
      <c r="Q62" s="17"/>
      <c r="R62" s="17"/>
      <c r="S62" s="17"/>
    </row>
    <row r="63" spans="2:28" ht="20.100000000000001" customHeight="1" x14ac:dyDescent="0.25">
      <c r="B63" s="17"/>
      <c r="C63" s="17"/>
      <c r="D63" s="17"/>
      <c r="E63" s="17"/>
      <c r="F63" s="17"/>
      <c r="G63" s="17"/>
      <c r="H63" s="17"/>
      <c r="I63" s="677" t="s">
        <v>174</v>
      </c>
      <c r="J63" s="677"/>
      <c r="K63" s="677"/>
      <c r="L63" s="677"/>
      <c r="M63" s="17"/>
      <c r="N63" s="17"/>
      <c r="O63" s="17"/>
      <c r="P63" s="17"/>
      <c r="Q63" s="17"/>
      <c r="R63" s="17"/>
      <c r="S63" s="17"/>
      <c r="Z63" s="1" t="s">
        <v>55</v>
      </c>
      <c r="AA63" s="1" t="s">
        <v>12</v>
      </c>
      <c r="AB63" s="1" t="e">
        <f>HLOOKUP(S2_C2, HMLN, 2, FALSE)</f>
        <v>#NAME?</v>
      </c>
    </row>
    <row r="64" spans="2:28" ht="20.100000000000001" customHeight="1" x14ac:dyDescent="0.25">
      <c r="B64" s="17"/>
      <c r="C64" s="17"/>
      <c r="D64" s="17"/>
      <c r="E64" s="17"/>
      <c r="F64" s="17"/>
      <c r="G64" s="17"/>
      <c r="H64" s="17"/>
      <c r="I64" s="677"/>
      <c r="J64" s="677"/>
      <c r="K64" s="677"/>
      <c r="L64" s="677"/>
      <c r="M64" s="17"/>
      <c r="N64" s="17"/>
      <c r="O64" s="17"/>
      <c r="P64" s="17"/>
      <c r="Q64" s="17"/>
      <c r="R64" s="17"/>
      <c r="S64" s="17"/>
      <c r="Z64" s="1" t="s">
        <v>56</v>
      </c>
      <c r="AA64" s="1" t="s">
        <v>18</v>
      </c>
      <c r="AB64" s="1" t="str">
        <f>HLOOKUP(S2_D1, HMLN, 2, FALSE)</f>
        <v>non répondu</v>
      </c>
    </row>
    <row r="65" spans="2:19" ht="20.100000000000001" customHeight="1" x14ac:dyDescent="0.25">
      <c r="B65" s="17"/>
      <c r="C65" s="17"/>
      <c r="D65" s="17"/>
      <c r="E65" s="17"/>
      <c r="F65" s="17"/>
      <c r="G65" s="17"/>
      <c r="H65" s="17"/>
      <c r="I65" s="17"/>
      <c r="J65" s="17"/>
      <c r="K65" s="17"/>
      <c r="L65" s="17"/>
      <c r="M65" s="17"/>
      <c r="N65" s="17"/>
      <c r="O65" s="17"/>
      <c r="P65" s="17"/>
      <c r="Q65" s="17"/>
      <c r="R65" s="17"/>
      <c r="S65" s="17"/>
    </row>
    <row r="66" spans="2:19" ht="20.100000000000001" customHeight="1" x14ac:dyDescent="0.25">
      <c r="B66" s="17"/>
      <c r="C66" s="123" t="s">
        <v>581</v>
      </c>
      <c r="D66" s="123"/>
      <c r="E66" s="123"/>
      <c r="F66" s="123"/>
      <c r="G66" s="123"/>
      <c r="H66" s="123"/>
      <c r="I66" s="123"/>
      <c r="J66" s="123"/>
      <c r="K66" s="123"/>
      <c r="L66" s="123"/>
      <c r="M66" s="123"/>
      <c r="N66" s="123"/>
      <c r="O66" s="123"/>
      <c r="P66" s="123"/>
      <c r="Q66" s="123"/>
      <c r="R66" s="123"/>
      <c r="S66" s="17"/>
    </row>
    <row r="67" spans="2:19" ht="20.100000000000001" customHeight="1" x14ac:dyDescent="0.25">
      <c r="B67" s="17"/>
      <c r="C67" s="700" t="s">
        <v>884</v>
      </c>
      <c r="D67" s="700"/>
      <c r="E67" s="700"/>
      <c r="F67" s="700"/>
      <c r="G67" s="700"/>
      <c r="H67" s="700"/>
      <c r="I67" s="700"/>
      <c r="J67" s="700"/>
      <c r="K67" s="700"/>
      <c r="L67" s="700"/>
      <c r="M67" s="162"/>
      <c r="N67" s="162"/>
      <c r="O67" s="233"/>
      <c r="P67" s="233"/>
      <c r="Q67" s="233"/>
      <c r="R67" s="233"/>
      <c r="S67" s="17"/>
    </row>
    <row r="68" spans="2:19" ht="20.100000000000001" customHeight="1" x14ac:dyDescent="0.25">
      <c r="B68" s="17"/>
      <c r="C68" s="700"/>
      <c r="D68" s="700"/>
      <c r="E68" s="700"/>
      <c r="F68" s="700"/>
      <c r="G68" s="700"/>
      <c r="H68" s="700"/>
      <c r="I68" s="700"/>
      <c r="J68" s="700"/>
      <c r="K68" s="700"/>
      <c r="L68" s="700"/>
      <c r="M68" s="162"/>
      <c r="N68" s="162"/>
      <c r="O68" s="233"/>
      <c r="P68" s="233"/>
      <c r="Q68" s="233"/>
      <c r="R68" s="233"/>
      <c r="S68" s="17"/>
    </row>
    <row r="69" spans="2:19" ht="20.100000000000001" customHeight="1" x14ac:dyDescent="0.25">
      <c r="B69" s="17"/>
      <c r="C69" s="700"/>
      <c r="D69" s="700"/>
      <c r="E69" s="700"/>
      <c r="F69" s="700"/>
      <c r="G69" s="700"/>
      <c r="H69" s="700"/>
      <c r="I69" s="700"/>
      <c r="J69" s="700"/>
      <c r="K69" s="700"/>
      <c r="L69" s="700"/>
      <c r="M69" s="162"/>
      <c r="N69" s="162"/>
      <c r="O69" s="17"/>
      <c r="P69" s="17"/>
      <c r="Q69" s="17"/>
      <c r="R69" s="17"/>
      <c r="S69" s="17"/>
    </row>
    <row r="70" spans="2:19" ht="20.100000000000001" customHeight="1" x14ac:dyDescent="0.25">
      <c r="B70" s="17"/>
      <c r="C70" s="700"/>
      <c r="D70" s="700"/>
      <c r="E70" s="700"/>
      <c r="F70" s="700"/>
      <c r="G70" s="700"/>
      <c r="H70" s="700"/>
      <c r="I70" s="700"/>
      <c r="J70" s="700"/>
      <c r="K70" s="700"/>
      <c r="L70" s="700"/>
      <c r="M70" s="162"/>
      <c r="N70" s="162"/>
      <c r="O70" s="17"/>
      <c r="P70" s="17"/>
      <c r="Q70" s="17"/>
      <c r="R70" s="17"/>
      <c r="S70" s="17"/>
    </row>
    <row r="71" spans="2:19" ht="20.100000000000001" customHeight="1" x14ac:dyDescent="0.25">
      <c r="B71" s="17"/>
      <c r="C71" s="162"/>
      <c r="D71" s="162"/>
      <c r="E71" s="162"/>
      <c r="F71" s="162"/>
      <c r="G71" s="162"/>
      <c r="H71" s="162"/>
      <c r="I71" s="162"/>
      <c r="J71" s="162"/>
      <c r="K71" s="162"/>
      <c r="L71" s="162"/>
      <c r="M71" s="17"/>
      <c r="N71" s="17"/>
      <c r="O71" s="705" t="s">
        <v>262</v>
      </c>
      <c r="P71" s="705"/>
      <c r="Q71" s="705"/>
      <c r="R71" s="174" t="e" vm="13">
        <v>#VALUE!</v>
      </c>
      <c r="S71" s="17"/>
    </row>
    <row r="72" spans="2:19" ht="20.100000000000001" customHeight="1" x14ac:dyDescent="0.25">
      <c r="B72" s="17"/>
      <c r="C72" s="168"/>
      <c r="D72" s="228" t="s">
        <v>162</v>
      </c>
      <c r="E72" s="74" t="s">
        <v>215</v>
      </c>
      <c r="F72" s="17"/>
      <c r="G72" s="17"/>
      <c r="H72" s="17"/>
      <c r="I72" s="17"/>
      <c r="J72" s="17"/>
      <c r="K72" s="17"/>
      <c r="L72" s="17"/>
      <c r="M72" s="17"/>
      <c r="N72" s="17"/>
      <c r="O72" s="17"/>
      <c r="P72" s="17"/>
      <c r="Q72" s="17"/>
      <c r="R72" s="17"/>
      <c r="S72" s="17"/>
    </row>
    <row r="73" spans="2:19" ht="20.100000000000001" customHeight="1" x14ac:dyDescent="0.25">
      <c r="B73" s="17"/>
      <c r="C73" s="190"/>
      <c r="D73" s="154" t="s">
        <v>163</v>
      </c>
      <c r="E73" s="74" t="s">
        <v>216</v>
      </c>
      <c r="F73" s="17"/>
      <c r="G73" s="17"/>
      <c r="H73" s="17"/>
      <c r="I73" s="17"/>
      <c r="J73" s="17"/>
      <c r="K73" s="17"/>
      <c r="L73" s="17"/>
      <c r="M73" s="17"/>
      <c r="N73" s="17"/>
      <c r="O73" s="703" t="s">
        <v>262</v>
      </c>
      <c r="P73" s="703"/>
      <c r="Q73" s="703"/>
      <c r="R73" s="150" t="e" vm="14">
        <v>#VALUE!</v>
      </c>
      <c r="S73" s="17"/>
    </row>
    <row r="74" spans="2:19" ht="20.100000000000001" customHeight="1" x14ac:dyDescent="0.25">
      <c r="B74" s="17"/>
      <c r="C74" s="229"/>
      <c r="D74" s="229" t="s">
        <v>164</v>
      </c>
      <c r="E74" s="74" t="s">
        <v>217</v>
      </c>
      <c r="F74" s="17"/>
      <c r="G74" s="17"/>
      <c r="H74" s="17"/>
      <c r="I74" s="17"/>
      <c r="J74" s="17"/>
      <c r="K74" s="17"/>
      <c r="L74" s="17"/>
      <c r="M74" s="17"/>
      <c r="N74" s="17"/>
      <c r="O74" s="17"/>
      <c r="P74" s="17"/>
      <c r="Q74" s="17"/>
      <c r="R74" s="17"/>
      <c r="S74" s="17"/>
    </row>
    <row r="75" spans="2:19" ht="20.100000000000001" customHeight="1" x14ac:dyDescent="0.25">
      <c r="B75" s="17"/>
      <c r="C75" s="230"/>
      <c r="D75" s="157" t="s">
        <v>156</v>
      </c>
      <c r="E75" s="74" t="s">
        <v>220</v>
      </c>
      <c r="F75" s="17"/>
      <c r="G75" s="17"/>
      <c r="H75" s="17"/>
      <c r="I75" s="17"/>
      <c r="J75" s="17"/>
      <c r="K75" s="17"/>
      <c r="L75" s="17"/>
      <c r="M75" s="17"/>
      <c r="N75" s="17"/>
      <c r="O75" s="703" t="s">
        <v>373</v>
      </c>
      <c r="P75" s="703"/>
      <c r="Q75" s="703"/>
      <c r="R75" s="150" t="e" vm="14">
        <v>#VALUE!</v>
      </c>
      <c r="S75" s="17"/>
    </row>
    <row r="76" spans="2:19" ht="20.100000000000001" customHeight="1" x14ac:dyDescent="0.25">
      <c r="B76" s="17"/>
      <c r="C76" s="17"/>
      <c r="D76" s="17"/>
      <c r="E76" s="17"/>
      <c r="F76" s="17"/>
      <c r="G76" s="17"/>
      <c r="H76" s="17"/>
      <c r="I76" s="17"/>
      <c r="J76" s="17"/>
      <c r="K76" s="17"/>
      <c r="L76" s="17"/>
      <c r="M76" s="17"/>
      <c r="N76" s="17"/>
      <c r="O76" s="17"/>
      <c r="P76" s="17"/>
      <c r="Q76" s="17"/>
      <c r="R76" s="17"/>
      <c r="S76" s="17"/>
    </row>
    <row r="77" spans="2:19" ht="20.100000000000001" customHeight="1" x14ac:dyDescent="0.25">
      <c r="B77" s="17"/>
      <c r="C77" s="17"/>
      <c r="D77" s="17"/>
      <c r="E77" s="17"/>
      <c r="F77" s="17"/>
      <c r="G77" s="17"/>
      <c r="H77" s="17"/>
      <c r="I77" s="677" t="s">
        <v>174</v>
      </c>
      <c r="J77" s="677"/>
      <c r="K77" s="677"/>
      <c r="L77" s="677"/>
      <c r="M77" s="17"/>
      <c r="N77" s="17"/>
      <c r="O77" s="17"/>
      <c r="P77" s="17"/>
      <c r="Q77" s="17"/>
      <c r="R77" s="17"/>
      <c r="S77" s="17"/>
    </row>
    <row r="78" spans="2:19" ht="20.100000000000001" customHeight="1" x14ac:dyDescent="0.25">
      <c r="B78" s="17"/>
      <c r="C78" s="17"/>
      <c r="D78" s="17"/>
      <c r="E78" s="17"/>
      <c r="F78" s="17"/>
      <c r="G78" s="17"/>
      <c r="H78" s="17"/>
      <c r="I78" s="677"/>
      <c r="J78" s="677"/>
      <c r="K78" s="677"/>
      <c r="L78" s="677"/>
      <c r="M78" s="17"/>
      <c r="N78" s="17"/>
      <c r="O78" s="17"/>
      <c r="P78" s="17"/>
      <c r="Q78" s="17"/>
      <c r="R78" s="17"/>
      <c r="S78" s="17"/>
    </row>
    <row r="79" spans="2:19" ht="20.100000000000001" customHeight="1" x14ac:dyDescent="0.25">
      <c r="B79" s="17"/>
      <c r="C79" s="17"/>
      <c r="D79" s="17"/>
      <c r="E79" s="17"/>
      <c r="F79" s="17"/>
      <c r="G79" s="17"/>
      <c r="H79" s="17"/>
      <c r="I79" s="17"/>
      <c r="J79" s="17"/>
      <c r="K79" s="17"/>
      <c r="L79" s="17"/>
      <c r="M79" s="17"/>
      <c r="N79" s="17"/>
      <c r="O79" s="17"/>
      <c r="P79" s="17"/>
      <c r="Q79" s="17"/>
      <c r="R79" s="17"/>
      <c r="S79" s="17"/>
    </row>
    <row r="80" spans="2:19" ht="20.100000000000001" customHeight="1" x14ac:dyDescent="0.25">
      <c r="B80" s="17"/>
      <c r="C80" s="123" t="s">
        <v>222</v>
      </c>
      <c r="D80" s="123"/>
      <c r="E80" s="123"/>
      <c r="F80" s="123"/>
      <c r="G80" s="123"/>
      <c r="H80" s="123"/>
      <c r="I80" s="123"/>
      <c r="J80" s="123"/>
      <c r="K80" s="123"/>
      <c r="L80" s="123"/>
      <c r="M80" s="123"/>
      <c r="N80" s="123"/>
      <c r="O80" s="123"/>
      <c r="P80" s="123"/>
      <c r="Q80" s="123"/>
      <c r="R80" s="123"/>
      <c r="S80" s="17"/>
    </row>
    <row r="81" spans="1:20" ht="20.100000000000001" customHeight="1" x14ac:dyDescent="0.25">
      <c r="B81" s="17"/>
      <c r="C81" s="700" t="s">
        <v>885</v>
      </c>
      <c r="D81" s="700"/>
      <c r="E81" s="700"/>
      <c r="F81" s="700"/>
      <c r="G81" s="700"/>
      <c r="H81" s="700"/>
      <c r="I81" s="700"/>
      <c r="J81" s="700"/>
      <c r="K81" s="700"/>
      <c r="L81" s="700"/>
      <c r="M81" s="700"/>
      <c r="N81" s="700"/>
      <c r="O81" s="149"/>
      <c r="P81" s="149"/>
      <c r="Q81" s="149"/>
      <c r="R81" s="149"/>
      <c r="S81" s="17"/>
    </row>
    <row r="82" spans="1:20" s="149" customFormat="1" ht="20.100000000000001" customHeight="1" x14ac:dyDescent="0.25">
      <c r="A82" s="1"/>
      <c r="B82" s="17"/>
      <c r="C82" s="700"/>
      <c r="D82" s="700"/>
      <c r="E82" s="700"/>
      <c r="F82" s="700"/>
      <c r="G82" s="700"/>
      <c r="H82" s="700"/>
      <c r="I82" s="700"/>
      <c r="J82" s="700"/>
      <c r="K82" s="700"/>
      <c r="L82" s="700"/>
      <c r="M82" s="700"/>
      <c r="N82" s="700"/>
      <c r="T82" s="1"/>
    </row>
    <row r="83" spans="1:20" ht="20.100000000000001" customHeight="1" x14ac:dyDescent="0.3">
      <c r="B83" s="17"/>
      <c r="C83" s="17"/>
      <c r="D83" s="17"/>
      <c r="E83" s="17"/>
      <c r="F83" s="17"/>
      <c r="G83" s="17"/>
      <c r="H83" s="17"/>
      <c r="I83" s="17"/>
      <c r="J83" s="17"/>
      <c r="K83" s="17"/>
      <c r="L83" s="17"/>
      <c r="M83" s="17"/>
      <c r="N83" s="231"/>
      <c r="O83" s="739" t="s">
        <v>359</v>
      </c>
      <c r="P83" s="739"/>
      <c r="Q83" s="739"/>
      <c r="R83" s="161" t="e" vm="14">
        <v>#VALUE!</v>
      </c>
      <c r="S83" s="17"/>
    </row>
    <row r="84" spans="1:20" ht="20.100000000000001" customHeight="1" x14ac:dyDescent="0.3">
      <c r="B84" s="17"/>
      <c r="C84" s="168"/>
      <c r="D84" s="228" t="s">
        <v>162</v>
      </c>
      <c r="E84" s="74" t="s">
        <v>215</v>
      </c>
      <c r="F84" s="17"/>
      <c r="G84" s="17"/>
      <c r="H84" s="17"/>
      <c r="I84" s="17"/>
      <c r="J84" s="17"/>
      <c r="K84" s="17"/>
      <c r="L84" s="17"/>
      <c r="M84" s="17"/>
      <c r="N84" s="231"/>
      <c r="O84" s="234"/>
      <c r="P84" s="234"/>
      <c r="Q84" s="234"/>
      <c r="R84" s="234"/>
      <c r="S84" s="17"/>
    </row>
    <row r="85" spans="1:20" ht="20.100000000000001" customHeight="1" x14ac:dyDescent="0.25">
      <c r="B85" s="17"/>
      <c r="C85" s="190"/>
      <c r="D85" s="154" t="s">
        <v>163</v>
      </c>
      <c r="E85" s="74" t="s">
        <v>216</v>
      </c>
      <c r="F85" s="17"/>
      <c r="G85" s="17"/>
      <c r="H85" s="17"/>
      <c r="I85" s="17"/>
      <c r="J85" s="17"/>
      <c r="K85" s="17"/>
      <c r="L85" s="17"/>
      <c r="M85" s="17"/>
      <c r="N85" s="17"/>
      <c r="O85" s="703" t="s">
        <v>364</v>
      </c>
      <c r="P85" s="703"/>
      <c r="Q85" s="703"/>
      <c r="R85" s="150" t="e" vm="14">
        <v>#VALUE!</v>
      </c>
      <c r="S85" s="17"/>
    </row>
    <row r="86" spans="1:20" ht="20.100000000000001" customHeight="1" x14ac:dyDescent="0.25">
      <c r="B86" s="17"/>
      <c r="C86" s="229"/>
      <c r="D86" s="229" t="s">
        <v>164</v>
      </c>
      <c r="E86" s="74" t="s">
        <v>217</v>
      </c>
      <c r="F86" s="17"/>
      <c r="G86" s="17"/>
      <c r="H86" s="17"/>
      <c r="I86" s="17"/>
      <c r="J86" s="17"/>
      <c r="K86" s="17"/>
      <c r="L86" s="17"/>
      <c r="M86" s="17"/>
      <c r="N86" s="17"/>
      <c r="O86" s="17"/>
      <c r="P86" s="17"/>
      <c r="Q86" s="17"/>
      <c r="R86" s="17"/>
      <c r="S86" s="17"/>
    </row>
    <row r="87" spans="1:20" ht="20.100000000000001" customHeight="1" x14ac:dyDescent="0.25">
      <c r="B87" s="17"/>
      <c r="C87" s="230"/>
      <c r="D87" s="157" t="s">
        <v>156</v>
      </c>
      <c r="E87" s="74" t="s">
        <v>220</v>
      </c>
      <c r="F87" s="17"/>
      <c r="G87" s="17"/>
      <c r="H87" s="17"/>
      <c r="I87" s="17"/>
      <c r="J87" s="17"/>
      <c r="K87" s="17"/>
      <c r="L87" s="17"/>
      <c r="M87" s="17"/>
      <c r="N87" s="17"/>
      <c r="O87" s="17"/>
      <c r="P87" s="17"/>
      <c r="Q87" s="17"/>
      <c r="R87" s="17"/>
      <c r="S87" s="17"/>
    </row>
    <row r="88" spans="1:20" ht="20.100000000000001" customHeight="1" x14ac:dyDescent="0.25">
      <c r="B88" s="17"/>
      <c r="C88" s="17"/>
      <c r="D88" s="17"/>
      <c r="E88" s="17"/>
      <c r="F88" s="17"/>
      <c r="G88" s="17"/>
      <c r="H88" s="17"/>
      <c r="I88" s="17"/>
      <c r="J88" s="17"/>
      <c r="K88" s="17"/>
      <c r="L88" s="17"/>
      <c r="M88" s="17"/>
      <c r="N88" s="17"/>
      <c r="O88" s="17"/>
      <c r="P88" s="17"/>
      <c r="Q88" s="17"/>
      <c r="R88" s="17"/>
      <c r="S88" s="17"/>
    </row>
    <row r="89" spans="1:20" ht="20.100000000000001" customHeight="1" x14ac:dyDescent="0.25">
      <c r="B89" s="17"/>
      <c r="C89" s="17"/>
      <c r="D89" s="17"/>
      <c r="E89" s="17"/>
      <c r="F89" s="738" t="s">
        <v>223</v>
      </c>
      <c r="G89" s="738"/>
      <c r="H89" s="738"/>
      <c r="I89" s="738"/>
      <c r="J89" s="17"/>
      <c r="K89" s="17"/>
      <c r="L89" s="738" t="s">
        <v>227</v>
      </c>
      <c r="M89" s="738"/>
      <c r="N89" s="738"/>
      <c r="O89" s="738"/>
      <c r="P89" s="17"/>
      <c r="Q89" s="17"/>
      <c r="R89" s="17"/>
      <c r="S89" s="17"/>
    </row>
    <row r="90" spans="1:20" ht="20.100000000000001" customHeight="1" x14ac:dyDescent="0.25">
      <c r="B90" s="17"/>
      <c r="C90" s="17"/>
      <c r="D90" s="17"/>
      <c r="E90" s="17"/>
      <c r="F90" s="677" t="s">
        <v>174</v>
      </c>
      <c r="G90" s="677"/>
      <c r="H90" s="677"/>
      <c r="I90" s="677"/>
      <c r="J90" s="17"/>
      <c r="K90" s="17"/>
      <c r="L90" s="677" t="s">
        <v>174</v>
      </c>
      <c r="M90" s="677"/>
      <c r="N90" s="677"/>
      <c r="O90" s="677"/>
      <c r="P90" s="17"/>
      <c r="Q90" s="17"/>
      <c r="R90" s="17"/>
      <c r="S90" s="17"/>
    </row>
    <row r="91" spans="1:20" ht="20.100000000000001" customHeight="1" x14ac:dyDescent="0.25">
      <c r="B91" s="17"/>
      <c r="C91" s="17"/>
      <c r="D91" s="17"/>
      <c r="E91" s="17"/>
      <c r="F91" s="677"/>
      <c r="G91" s="677"/>
      <c r="H91" s="677"/>
      <c r="I91" s="677"/>
      <c r="J91" s="17"/>
      <c r="K91" s="17"/>
      <c r="L91" s="677"/>
      <c r="M91" s="677"/>
      <c r="N91" s="677"/>
      <c r="O91" s="677"/>
      <c r="P91" s="17"/>
      <c r="Q91" s="17"/>
      <c r="R91" s="17"/>
      <c r="S91" s="17"/>
    </row>
    <row r="92" spans="1:20" ht="20.100000000000001" customHeight="1" x14ac:dyDescent="0.25">
      <c r="B92" s="17"/>
      <c r="C92" s="17"/>
      <c r="D92" s="17"/>
      <c r="E92" s="17"/>
      <c r="F92" s="21"/>
      <c r="G92" s="21"/>
      <c r="H92" s="21"/>
      <c r="I92" s="21"/>
      <c r="J92" s="17"/>
      <c r="K92" s="17"/>
      <c r="L92" s="21"/>
      <c r="M92" s="21"/>
      <c r="N92" s="21"/>
      <c r="O92" s="21"/>
      <c r="P92" s="17"/>
      <c r="Q92" s="17"/>
      <c r="R92" s="17"/>
      <c r="S92" s="17"/>
    </row>
    <row r="93" spans="1:20" ht="20.100000000000001" customHeight="1" x14ac:dyDescent="0.25">
      <c r="B93" s="17"/>
      <c r="C93" s="17"/>
      <c r="D93" s="17"/>
      <c r="E93" s="17"/>
      <c r="F93" s="738" t="s">
        <v>224</v>
      </c>
      <c r="G93" s="738"/>
      <c r="H93" s="738"/>
      <c r="I93" s="738"/>
      <c r="J93" s="17"/>
      <c r="K93" s="17"/>
      <c r="L93" s="738" t="s">
        <v>228</v>
      </c>
      <c r="M93" s="738"/>
      <c r="N93" s="738"/>
      <c r="O93" s="738"/>
      <c r="P93" s="17"/>
      <c r="Q93" s="17"/>
      <c r="R93" s="17"/>
      <c r="S93" s="17"/>
    </row>
    <row r="94" spans="1:20" ht="20.100000000000001" customHeight="1" x14ac:dyDescent="0.25">
      <c r="B94" s="17"/>
      <c r="C94" s="17"/>
      <c r="D94" s="17"/>
      <c r="E94" s="17"/>
      <c r="F94" s="677" t="s">
        <v>174</v>
      </c>
      <c r="G94" s="677"/>
      <c r="H94" s="677"/>
      <c r="I94" s="677"/>
      <c r="J94" s="17"/>
      <c r="K94" s="17"/>
      <c r="L94" s="677" t="s">
        <v>174</v>
      </c>
      <c r="M94" s="677"/>
      <c r="N94" s="677"/>
      <c r="O94" s="677"/>
      <c r="P94" s="17"/>
      <c r="Q94" s="17"/>
      <c r="R94" s="17"/>
      <c r="S94" s="17"/>
    </row>
    <row r="95" spans="1:20" ht="20.100000000000001" customHeight="1" x14ac:dyDescent="0.25">
      <c r="B95" s="17"/>
      <c r="C95" s="17"/>
      <c r="D95" s="17"/>
      <c r="E95" s="17"/>
      <c r="F95" s="677"/>
      <c r="G95" s="677"/>
      <c r="H95" s="677"/>
      <c r="I95" s="677"/>
      <c r="J95" s="17"/>
      <c r="K95" s="17"/>
      <c r="L95" s="677"/>
      <c r="M95" s="677"/>
      <c r="N95" s="677"/>
      <c r="O95" s="677"/>
      <c r="P95" s="17"/>
      <c r="Q95" s="17"/>
      <c r="R95" s="17"/>
      <c r="S95" s="17"/>
    </row>
    <row r="96" spans="1:20" ht="20.100000000000001" customHeight="1" x14ac:dyDescent="0.25">
      <c r="B96" s="17"/>
      <c r="C96" s="17"/>
      <c r="D96" s="17"/>
      <c r="E96" s="17"/>
      <c r="F96" s="21"/>
      <c r="G96" s="21"/>
      <c r="H96" s="21"/>
      <c r="I96" s="21"/>
      <c r="J96" s="17"/>
      <c r="K96" s="17"/>
      <c r="L96" s="21"/>
      <c r="M96" s="21"/>
      <c r="N96" s="21"/>
      <c r="O96" s="21"/>
      <c r="P96" s="17"/>
      <c r="Q96" s="17"/>
      <c r="R96" s="17"/>
      <c r="S96" s="17"/>
    </row>
    <row r="97" spans="2:19" ht="20.100000000000001" customHeight="1" x14ac:dyDescent="0.25">
      <c r="B97" s="17"/>
      <c r="C97" s="17"/>
      <c r="D97" s="17"/>
      <c r="E97" s="17"/>
      <c r="F97" s="738" t="s">
        <v>225</v>
      </c>
      <c r="G97" s="738"/>
      <c r="H97" s="738"/>
      <c r="I97" s="738"/>
      <c r="J97" s="17"/>
      <c r="K97" s="17"/>
      <c r="L97" s="738" t="s">
        <v>229</v>
      </c>
      <c r="M97" s="738"/>
      <c r="N97" s="738"/>
      <c r="O97" s="738"/>
      <c r="P97" s="17"/>
      <c r="Q97" s="17"/>
      <c r="R97" s="17"/>
      <c r="S97" s="17"/>
    </row>
    <row r="98" spans="2:19" ht="20.100000000000001" customHeight="1" x14ac:dyDescent="0.25">
      <c r="B98" s="17"/>
      <c r="C98" s="17"/>
      <c r="D98" s="17"/>
      <c r="E98" s="17"/>
      <c r="F98" s="677" t="s">
        <v>174</v>
      </c>
      <c r="G98" s="677"/>
      <c r="H98" s="677"/>
      <c r="I98" s="677"/>
      <c r="J98" s="17"/>
      <c r="K98" s="17"/>
      <c r="L98" s="677" t="s">
        <v>174</v>
      </c>
      <c r="M98" s="677"/>
      <c r="N98" s="677"/>
      <c r="O98" s="677"/>
      <c r="P98" s="17"/>
      <c r="Q98" s="17"/>
      <c r="R98" s="17"/>
      <c r="S98" s="17"/>
    </row>
    <row r="99" spans="2:19" ht="20.100000000000001" customHeight="1" x14ac:dyDescent="0.25">
      <c r="B99" s="17"/>
      <c r="C99" s="17"/>
      <c r="D99" s="17"/>
      <c r="E99" s="17"/>
      <c r="F99" s="677"/>
      <c r="G99" s="677"/>
      <c r="H99" s="677"/>
      <c r="I99" s="677"/>
      <c r="J99" s="17"/>
      <c r="K99" s="17"/>
      <c r="L99" s="677"/>
      <c r="M99" s="677"/>
      <c r="N99" s="677"/>
      <c r="O99" s="677"/>
      <c r="P99" s="17"/>
      <c r="Q99" s="17"/>
      <c r="R99" s="17"/>
      <c r="S99" s="17"/>
    </row>
    <row r="100" spans="2:19" ht="20.100000000000001" customHeight="1" x14ac:dyDescent="0.25">
      <c r="B100" s="17"/>
      <c r="C100" s="17"/>
      <c r="D100" s="17"/>
      <c r="E100" s="17"/>
      <c r="F100" s="21"/>
      <c r="G100" s="21"/>
      <c r="H100" s="21"/>
      <c r="I100" s="21"/>
      <c r="J100" s="17"/>
      <c r="K100" s="17"/>
      <c r="L100" s="17"/>
      <c r="M100" s="17"/>
      <c r="N100" s="17"/>
      <c r="O100" s="17"/>
      <c r="P100" s="17"/>
      <c r="Q100" s="17"/>
      <c r="R100" s="17"/>
      <c r="S100" s="17"/>
    </row>
    <row r="101" spans="2:19" ht="20.100000000000001" customHeight="1" x14ac:dyDescent="0.25">
      <c r="B101" s="17"/>
      <c r="C101" s="17"/>
      <c r="D101" s="17"/>
      <c r="E101" s="17"/>
      <c r="F101" s="738" t="s">
        <v>226</v>
      </c>
      <c r="G101" s="738"/>
      <c r="H101" s="738"/>
      <c r="I101" s="738"/>
      <c r="J101" s="17"/>
      <c r="K101" s="17"/>
      <c r="L101" s="738" t="s">
        <v>230</v>
      </c>
      <c r="M101" s="738"/>
      <c r="N101" s="738"/>
      <c r="O101" s="738"/>
      <c r="P101" s="17"/>
      <c r="Q101" s="17"/>
      <c r="R101" s="17"/>
      <c r="S101" s="17"/>
    </row>
    <row r="102" spans="2:19" ht="20.100000000000001" customHeight="1" x14ac:dyDescent="0.25">
      <c r="B102" s="17"/>
      <c r="C102" s="17"/>
      <c r="D102" s="17"/>
      <c r="E102" s="17"/>
      <c r="F102" s="677" t="s">
        <v>174</v>
      </c>
      <c r="G102" s="677"/>
      <c r="H102" s="677"/>
      <c r="I102" s="677"/>
      <c r="J102" s="17"/>
      <c r="K102" s="17"/>
      <c r="L102" s="677" t="s">
        <v>174</v>
      </c>
      <c r="M102" s="677"/>
      <c r="N102" s="677"/>
      <c r="O102" s="677"/>
      <c r="P102" s="17"/>
      <c r="Q102" s="17"/>
      <c r="R102" s="17"/>
      <c r="S102" s="17"/>
    </row>
    <row r="103" spans="2:19" ht="20.100000000000001" customHeight="1" x14ac:dyDescent="0.25">
      <c r="B103" s="17"/>
      <c r="C103" s="17"/>
      <c r="D103" s="17"/>
      <c r="E103" s="17"/>
      <c r="F103" s="677"/>
      <c r="G103" s="677"/>
      <c r="H103" s="677"/>
      <c r="I103" s="677"/>
      <c r="J103" s="17"/>
      <c r="K103" s="17"/>
      <c r="L103" s="677"/>
      <c r="M103" s="677"/>
      <c r="N103" s="677"/>
      <c r="O103" s="677"/>
      <c r="P103" s="17"/>
      <c r="Q103" s="17"/>
      <c r="R103" s="17"/>
      <c r="S103" s="17"/>
    </row>
    <row r="104" spans="2:19" ht="20.100000000000001" customHeight="1" x14ac:dyDescent="0.25">
      <c r="B104" s="17"/>
      <c r="C104" s="17"/>
      <c r="D104" s="17"/>
      <c r="E104" s="17"/>
      <c r="F104" s="17"/>
      <c r="G104" s="17"/>
      <c r="H104" s="17"/>
      <c r="I104" s="17"/>
      <c r="J104" s="17"/>
      <c r="K104" s="17"/>
      <c r="L104" s="17"/>
      <c r="M104" s="17"/>
      <c r="N104" s="17"/>
      <c r="O104" s="17"/>
      <c r="P104" s="17"/>
      <c r="Q104" s="17"/>
      <c r="R104" s="17"/>
      <c r="S104" s="17"/>
    </row>
    <row r="105" spans="2:19" ht="20.100000000000001" customHeight="1" x14ac:dyDescent="0.25">
      <c r="B105" s="17"/>
      <c r="C105" s="123" t="s">
        <v>231</v>
      </c>
      <c r="D105" s="123"/>
      <c r="E105" s="123"/>
      <c r="F105" s="123"/>
      <c r="G105" s="123"/>
      <c r="H105" s="123"/>
      <c r="I105" s="123"/>
      <c r="J105" s="123"/>
      <c r="K105" s="123"/>
      <c r="L105" s="123"/>
      <c r="M105" s="123"/>
      <c r="N105" s="123"/>
      <c r="O105" s="123"/>
      <c r="P105" s="123"/>
      <c r="Q105" s="123"/>
      <c r="R105" s="123"/>
      <c r="S105" s="17"/>
    </row>
    <row r="106" spans="2:19" ht="20.100000000000001" customHeight="1" x14ac:dyDescent="0.25">
      <c r="B106" s="17"/>
      <c r="C106" s="700" t="s">
        <v>886</v>
      </c>
      <c r="D106" s="700"/>
      <c r="E106" s="700"/>
      <c r="F106" s="700"/>
      <c r="G106" s="700"/>
      <c r="H106" s="700"/>
      <c r="I106" s="700"/>
      <c r="J106" s="700"/>
      <c r="K106" s="700"/>
      <c r="L106" s="700"/>
      <c r="M106" s="700"/>
      <c r="N106" s="700"/>
      <c r="O106" s="149"/>
      <c r="P106" s="149"/>
      <c r="Q106" s="149"/>
      <c r="R106" s="149"/>
      <c r="S106" s="17"/>
    </row>
    <row r="107" spans="2:19" ht="20.100000000000001" customHeight="1" x14ac:dyDescent="0.25">
      <c r="B107" s="17"/>
      <c r="C107" s="700"/>
      <c r="D107" s="700"/>
      <c r="E107" s="700"/>
      <c r="F107" s="700"/>
      <c r="G107" s="700"/>
      <c r="H107" s="700"/>
      <c r="I107" s="700"/>
      <c r="J107" s="700"/>
      <c r="K107" s="700"/>
      <c r="L107" s="700"/>
      <c r="M107" s="700"/>
      <c r="N107" s="700"/>
      <c r="O107" s="149"/>
      <c r="P107" s="149"/>
      <c r="Q107" s="149"/>
      <c r="R107" s="149"/>
      <c r="S107" s="17"/>
    </row>
    <row r="108" spans="2:19" ht="20.100000000000001" customHeight="1" x14ac:dyDescent="0.25">
      <c r="B108" s="17"/>
      <c r="C108" s="17"/>
      <c r="D108" s="17"/>
      <c r="E108" s="17"/>
      <c r="F108" s="17"/>
      <c r="G108" s="17"/>
      <c r="H108" s="17"/>
      <c r="I108" s="17"/>
      <c r="J108" s="17"/>
      <c r="K108" s="17"/>
      <c r="L108" s="17"/>
      <c r="M108" s="17"/>
      <c r="N108" s="17"/>
      <c r="O108" s="17"/>
      <c r="P108" s="705" t="s">
        <v>458</v>
      </c>
      <c r="Q108" s="705"/>
      <c r="R108" s="118" t="e" vm="13">
        <v>#VALUE!</v>
      </c>
      <c r="S108" s="17"/>
    </row>
    <row r="109" spans="2:19" ht="20.100000000000001" customHeight="1" x14ac:dyDescent="0.25">
      <c r="B109" s="17"/>
      <c r="C109" s="168"/>
      <c r="D109" s="228" t="s">
        <v>162</v>
      </c>
      <c r="E109" s="74" t="s">
        <v>215</v>
      </c>
      <c r="F109" s="17"/>
      <c r="G109" s="17"/>
      <c r="H109" s="17"/>
      <c r="I109" s="17"/>
      <c r="J109" s="17"/>
      <c r="K109" s="17"/>
      <c r="L109" s="17"/>
      <c r="M109" s="17"/>
      <c r="N109" s="17"/>
      <c r="O109" s="17"/>
      <c r="P109" s="17"/>
      <c r="Q109" s="17"/>
      <c r="R109" s="17"/>
      <c r="S109" s="17"/>
    </row>
    <row r="110" spans="2:19" ht="20.100000000000001" customHeight="1" x14ac:dyDescent="0.25">
      <c r="B110" s="17"/>
      <c r="C110" s="190"/>
      <c r="D110" s="154" t="s">
        <v>163</v>
      </c>
      <c r="E110" s="74" t="s">
        <v>216</v>
      </c>
      <c r="F110" s="17"/>
      <c r="G110" s="17"/>
      <c r="H110" s="17"/>
      <c r="I110" s="17"/>
      <c r="J110" s="17"/>
      <c r="K110" s="17"/>
      <c r="L110" s="17"/>
      <c r="M110" s="17"/>
      <c r="N110" s="703" t="s">
        <v>393</v>
      </c>
      <c r="O110" s="703"/>
      <c r="P110" s="703"/>
      <c r="Q110" s="703"/>
      <c r="R110" s="150" t="e" vm="14">
        <v>#VALUE!</v>
      </c>
      <c r="S110" s="17"/>
    </row>
    <row r="111" spans="2:19" ht="20.100000000000001" customHeight="1" x14ac:dyDescent="0.3">
      <c r="B111" s="17"/>
      <c r="C111" s="229"/>
      <c r="D111" s="229" t="s">
        <v>164</v>
      </c>
      <c r="E111" s="74" t="s">
        <v>217</v>
      </c>
      <c r="F111" s="17"/>
      <c r="G111" s="17"/>
      <c r="H111" s="17"/>
      <c r="I111" s="17"/>
      <c r="J111" s="17"/>
      <c r="K111" s="17"/>
      <c r="L111" s="17"/>
      <c r="M111" s="17"/>
      <c r="N111" s="17"/>
      <c r="O111" s="235"/>
      <c r="P111" s="235"/>
      <c r="Q111" s="235"/>
      <c r="R111" s="235"/>
      <c r="S111" s="17"/>
    </row>
    <row r="112" spans="2:19" ht="20.100000000000001" customHeight="1" x14ac:dyDescent="0.3">
      <c r="B112" s="17"/>
      <c r="C112" s="230"/>
      <c r="D112" s="157" t="s">
        <v>156</v>
      </c>
      <c r="E112" s="74" t="s">
        <v>220</v>
      </c>
      <c r="F112" s="17"/>
      <c r="G112" s="17"/>
      <c r="H112" s="17"/>
      <c r="I112" s="17"/>
      <c r="J112" s="17"/>
      <c r="K112" s="17"/>
      <c r="L112" s="17"/>
      <c r="M112" s="17"/>
      <c r="N112" s="17"/>
      <c r="O112" s="235"/>
      <c r="P112" s="235"/>
      <c r="Q112" s="235"/>
      <c r="R112" s="235"/>
      <c r="S112" s="17"/>
    </row>
    <row r="113" spans="2:19" ht="20.100000000000001" customHeight="1" x14ac:dyDescent="0.25">
      <c r="B113" s="17"/>
      <c r="C113" s="17"/>
      <c r="D113" s="17"/>
      <c r="E113" s="17"/>
      <c r="F113" s="17"/>
      <c r="G113" s="17"/>
      <c r="H113" s="17"/>
      <c r="I113" s="17"/>
      <c r="J113" s="17"/>
      <c r="K113" s="17"/>
      <c r="L113" s="17"/>
      <c r="M113" s="17"/>
      <c r="N113" s="17"/>
      <c r="O113" s="17"/>
      <c r="P113" s="17"/>
      <c r="Q113" s="17"/>
      <c r="R113" s="17"/>
      <c r="S113" s="17"/>
    </row>
    <row r="114" spans="2:19" ht="20.100000000000001" customHeight="1" x14ac:dyDescent="0.25">
      <c r="B114" s="17"/>
      <c r="C114" s="17"/>
      <c r="D114" s="17"/>
      <c r="E114" s="17"/>
      <c r="F114" s="17"/>
      <c r="G114" s="17"/>
      <c r="H114" s="17"/>
      <c r="I114" s="677" t="s">
        <v>174</v>
      </c>
      <c r="J114" s="677"/>
      <c r="K114" s="677"/>
      <c r="L114" s="677"/>
      <c r="M114" s="17"/>
      <c r="N114" s="17"/>
      <c r="O114" s="17"/>
      <c r="P114" s="17"/>
      <c r="Q114" s="17"/>
      <c r="R114" s="17"/>
      <c r="S114" s="17"/>
    </row>
    <row r="115" spans="2:19" ht="20.100000000000001" customHeight="1" x14ac:dyDescent="0.25">
      <c r="B115" s="17"/>
      <c r="C115" s="17"/>
      <c r="D115" s="17"/>
      <c r="E115" s="17"/>
      <c r="F115" s="17"/>
      <c r="G115" s="17"/>
      <c r="H115" s="17"/>
      <c r="I115" s="677"/>
      <c r="J115" s="677"/>
      <c r="K115" s="677"/>
      <c r="L115" s="677"/>
      <c r="M115" s="17"/>
      <c r="N115" s="17"/>
      <c r="O115" s="17"/>
      <c r="P115" s="17"/>
      <c r="Q115" s="17"/>
      <c r="R115" s="17"/>
      <c r="S115" s="17"/>
    </row>
    <row r="116" spans="2:19" ht="20.100000000000001" customHeight="1" x14ac:dyDescent="0.25">
      <c r="B116" s="17"/>
      <c r="C116" s="17"/>
      <c r="D116" s="17"/>
      <c r="E116" s="17"/>
      <c r="F116" s="17"/>
      <c r="G116" s="17"/>
      <c r="H116" s="17"/>
      <c r="I116" s="17"/>
      <c r="J116" s="17"/>
      <c r="K116" s="17"/>
      <c r="L116" s="17"/>
      <c r="M116" s="17"/>
      <c r="N116" s="17"/>
      <c r="O116" s="17"/>
      <c r="P116" s="17"/>
      <c r="Q116" s="17"/>
      <c r="R116" s="17"/>
      <c r="S116" s="17"/>
    </row>
    <row r="117" spans="2:19" ht="20.100000000000001" customHeight="1" x14ac:dyDescent="0.25">
      <c r="B117" s="17"/>
      <c r="C117" s="123" t="s">
        <v>232</v>
      </c>
      <c r="D117" s="123"/>
      <c r="E117" s="123"/>
      <c r="F117" s="123"/>
      <c r="G117" s="123"/>
      <c r="H117" s="123"/>
      <c r="I117" s="123"/>
      <c r="J117" s="123"/>
      <c r="K117" s="123"/>
      <c r="L117" s="123"/>
      <c r="M117" s="123"/>
      <c r="N117" s="123"/>
      <c r="O117" s="123"/>
      <c r="P117" s="123"/>
      <c r="Q117" s="123"/>
      <c r="R117" s="123"/>
      <c r="S117" s="17"/>
    </row>
    <row r="118" spans="2:19" ht="20.100000000000001" customHeight="1" x14ac:dyDescent="0.25">
      <c r="B118" s="17"/>
      <c r="C118" s="149" t="s">
        <v>887</v>
      </c>
      <c r="D118" s="149"/>
      <c r="E118" s="149"/>
      <c r="F118" s="149"/>
      <c r="G118" s="149"/>
      <c r="H118" s="149"/>
      <c r="I118" s="149"/>
      <c r="J118" s="149"/>
      <c r="K118" s="149"/>
      <c r="L118" s="149"/>
      <c r="M118" s="149"/>
      <c r="N118" s="149"/>
      <c r="O118" s="149"/>
      <c r="P118" s="149"/>
      <c r="Q118" s="149"/>
      <c r="R118" s="149"/>
      <c r="S118" s="17"/>
    </row>
    <row r="119" spans="2:19" ht="20.100000000000001" customHeight="1" x14ac:dyDescent="0.25">
      <c r="B119" s="17"/>
      <c r="C119" s="17"/>
      <c r="D119" s="17"/>
      <c r="E119" s="17"/>
      <c r="F119" s="17"/>
      <c r="G119" s="17"/>
      <c r="H119" s="17"/>
      <c r="I119" s="17"/>
      <c r="J119" s="17"/>
      <c r="K119" s="17"/>
      <c r="L119" s="17"/>
      <c r="M119" s="17"/>
      <c r="N119" s="17"/>
      <c r="O119" s="17"/>
      <c r="P119" s="17"/>
      <c r="Q119" s="17"/>
      <c r="R119" s="17"/>
      <c r="S119" s="17"/>
    </row>
    <row r="120" spans="2:19" ht="20.100000000000001" customHeight="1" x14ac:dyDescent="0.25">
      <c r="B120" s="17"/>
      <c r="C120" s="168"/>
      <c r="D120" s="228" t="s">
        <v>162</v>
      </c>
      <c r="E120" s="74" t="s">
        <v>215</v>
      </c>
      <c r="F120" s="17"/>
      <c r="G120" s="17"/>
      <c r="H120" s="17"/>
      <c r="I120" s="17"/>
      <c r="J120" s="17"/>
      <c r="K120" s="17"/>
      <c r="L120" s="17"/>
      <c r="M120" s="723" t="s">
        <v>427</v>
      </c>
      <c r="N120" s="723"/>
      <c r="O120" s="723"/>
      <c r="P120" s="723"/>
      <c r="Q120" s="723"/>
      <c r="R120" s="185" t="e" vm="14">
        <v>#VALUE!</v>
      </c>
      <c r="S120" s="17"/>
    </row>
    <row r="121" spans="2:19" ht="20.100000000000001" customHeight="1" x14ac:dyDescent="0.25">
      <c r="B121" s="17"/>
      <c r="C121" s="190"/>
      <c r="D121" s="154" t="s">
        <v>163</v>
      </c>
      <c r="E121" s="74" t="s">
        <v>216</v>
      </c>
      <c r="F121" s="17"/>
      <c r="G121" s="17"/>
      <c r="H121" s="17"/>
      <c r="I121" s="17"/>
      <c r="J121" s="17"/>
      <c r="K121" s="17"/>
      <c r="L121" s="17"/>
      <c r="M121" s="17"/>
      <c r="N121" s="17"/>
      <c r="O121" s="17"/>
      <c r="P121" s="17"/>
      <c r="Q121" s="17"/>
      <c r="R121" s="17"/>
      <c r="S121" s="17"/>
    </row>
    <row r="122" spans="2:19" ht="20.100000000000001" customHeight="1" x14ac:dyDescent="0.25">
      <c r="B122" s="17"/>
      <c r="C122" s="229"/>
      <c r="D122" s="229" t="s">
        <v>164</v>
      </c>
      <c r="E122" s="74" t="s">
        <v>217</v>
      </c>
      <c r="F122" s="17"/>
      <c r="G122" s="17"/>
      <c r="H122" s="17"/>
      <c r="I122" s="17"/>
      <c r="J122" s="17"/>
      <c r="K122" s="17"/>
      <c r="L122" s="17"/>
      <c r="M122" s="17"/>
      <c r="N122" s="17"/>
      <c r="O122" s="17"/>
      <c r="P122" s="17"/>
      <c r="Q122" s="17"/>
      <c r="R122" s="17"/>
      <c r="S122" s="17"/>
    </row>
    <row r="123" spans="2:19" ht="20.100000000000001" customHeight="1" x14ac:dyDescent="0.25">
      <c r="B123" s="17"/>
      <c r="C123" s="230"/>
      <c r="D123" s="157" t="s">
        <v>156</v>
      </c>
      <c r="E123" s="74" t="s">
        <v>220</v>
      </c>
      <c r="F123" s="17"/>
      <c r="G123" s="17"/>
      <c r="H123" s="17"/>
      <c r="I123" s="17"/>
      <c r="J123" s="17"/>
      <c r="K123" s="17"/>
      <c r="L123" s="17"/>
      <c r="M123" s="17"/>
      <c r="N123" s="17"/>
      <c r="O123" s="17"/>
      <c r="P123" s="17"/>
      <c r="Q123" s="17"/>
      <c r="R123" s="17"/>
      <c r="S123" s="17"/>
    </row>
    <row r="124" spans="2:19" ht="20.100000000000001" customHeight="1" x14ac:dyDescent="0.25">
      <c r="B124" s="17"/>
      <c r="C124" s="17"/>
      <c r="D124" s="17"/>
      <c r="E124" s="17"/>
      <c r="F124" s="17"/>
      <c r="G124" s="17"/>
      <c r="H124" s="17"/>
      <c r="I124" s="17"/>
      <c r="J124" s="17"/>
      <c r="K124" s="17"/>
      <c r="L124" s="17"/>
      <c r="M124" s="17"/>
      <c r="N124" s="17"/>
      <c r="O124" s="17"/>
      <c r="P124" s="17"/>
      <c r="Q124" s="17"/>
      <c r="R124" s="17"/>
      <c r="S124" s="17"/>
    </row>
    <row r="125" spans="2:19" ht="20.100000000000001" customHeight="1" x14ac:dyDescent="0.25">
      <c r="B125" s="17"/>
      <c r="C125" s="17"/>
      <c r="D125" s="17"/>
      <c r="E125" s="17"/>
      <c r="F125" s="17"/>
      <c r="G125" s="17"/>
      <c r="H125" s="17"/>
      <c r="I125" s="677" t="s">
        <v>174</v>
      </c>
      <c r="J125" s="677"/>
      <c r="K125" s="677"/>
      <c r="L125" s="677"/>
      <c r="M125" s="17"/>
      <c r="N125" s="17"/>
      <c r="O125" s="17"/>
      <c r="P125" s="17"/>
      <c r="Q125" s="17"/>
      <c r="R125" s="17"/>
      <c r="S125" s="17"/>
    </row>
    <row r="126" spans="2:19" ht="20.100000000000001" customHeight="1" x14ac:dyDescent="0.25">
      <c r="B126" s="17"/>
      <c r="C126" s="17"/>
      <c r="D126" s="17"/>
      <c r="E126" s="17"/>
      <c r="F126" s="17"/>
      <c r="G126" s="17"/>
      <c r="H126" s="17"/>
      <c r="I126" s="677"/>
      <c r="J126" s="677"/>
      <c r="K126" s="677"/>
      <c r="L126" s="677"/>
      <c r="M126" s="17"/>
      <c r="N126" s="17"/>
      <c r="O126" s="17"/>
      <c r="P126" s="17"/>
      <c r="Q126" s="17"/>
      <c r="R126" s="17"/>
      <c r="S126" s="17"/>
    </row>
    <row r="127" spans="2:19" ht="20.100000000000001" customHeight="1" x14ac:dyDescent="0.25">
      <c r="B127" s="17"/>
      <c r="C127" s="17"/>
      <c r="D127" s="17"/>
      <c r="E127" s="17"/>
      <c r="F127" s="17"/>
      <c r="G127" s="17"/>
      <c r="H127" s="17"/>
      <c r="I127" s="17"/>
      <c r="J127" s="17"/>
      <c r="K127" s="17"/>
      <c r="L127" s="17"/>
      <c r="M127" s="17"/>
      <c r="N127" s="17"/>
      <c r="O127" s="17"/>
      <c r="P127" s="17"/>
      <c r="Q127" s="17"/>
      <c r="R127" s="17"/>
      <c r="S127" s="17"/>
    </row>
    <row r="128" spans="2:19" ht="20.100000000000001" customHeight="1" x14ac:dyDescent="0.25"/>
    <row r="129" spans="1:20" s="112" customFormat="1" ht="66.75" customHeight="1" x14ac:dyDescent="0.25">
      <c r="A129" s="1"/>
      <c r="B129" s="114"/>
      <c r="C129" s="747" t="s">
        <v>562</v>
      </c>
      <c r="D129" s="747"/>
      <c r="E129" s="747"/>
      <c r="F129" s="747"/>
      <c r="G129" s="747"/>
      <c r="H129" s="747"/>
      <c r="I129" s="747"/>
      <c r="J129" s="747"/>
      <c r="K129" s="747"/>
      <c r="L129" s="747"/>
      <c r="M129" s="747"/>
      <c r="N129" s="747"/>
      <c r="O129" s="747"/>
      <c r="P129" s="747"/>
      <c r="Q129" s="747"/>
      <c r="R129" s="747"/>
      <c r="S129" s="747"/>
      <c r="T129" s="1"/>
    </row>
    <row r="130" spans="1:20" ht="20.100000000000001" customHeight="1" x14ac:dyDescent="0.25">
      <c r="B130" s="17"/>
      <c r="C130" s="17"/>
      <c r="D130" s="17"/>
      <c r="E130" s="17"/>
      <c r="F130" s="17"/>
      <c r="G130" s="17"/>
      <c r="H130" s="17"/>
      <c r="I130" s="17"/>
      <c r="J130" s="17"/>
      <c r="K130" s="17"/>
      <c r="L130" s="17"/>
      <c r="M130" s="17"/>
      <c r="N130" s="17"/>
      <c r="O130" s="17"/>
      <c r="P130" s="17"/>
      <c r="Q130" s="17"/>
      <c r="R130" s="17"/>
      <c r="S130" s="17"/>
    </row>
    <row r="131" spans="1:20" ht="20.100000000000001" customHeight="1" x14ac:dyDescent="0.25">
      <c r="B131" s="17"/>
      <c r="C131" s="181" t="s">
        <v>686</v>
      </c>
      <c r="D131" s="181"/>
      <c r="E131" s="181"/>
      <c r="F131" s="181"/>
      <c r="G131" s="181"/>
      <c r="H131" s="181"/>
      <c r="I131" s="181"/>
      <c r="J131" s="181"/>
      <c r="K131" s="181"/>
      <c r="L131" s="181"/>
      <c r="M131" s="181"/>
      <c r="N131" s="181"/>
      <c r="O131" s="181"/>
      <c r="P131" s="181"/>
      <c r="Q131" s="181"/>
      <c r="R131" s="181"/>
      <c r="S131" s="17"/>
    </row>
    <row r="132" spans="1:20" ht="20.100000000000001" customHeight="1" x14ac:dyDescent="0.25">
      <c r="B132" s="17"/>
      <c r="C132" s="700" t="s">
        <v>888</v>
      </c>
      <c r="D132" s="700"/>
      <c r="E132" s="700"/>
      <c r="F132" s="700"/>
      <c r="G132" s="700"/>
      <c r="H132" s="700"/>
      <c r="I132" s="700"/>
      <c r="J132" s="700"/>
      <c r="K132" s="700"/>
      <c r="L132" s="700"/>
      <c r="M132" s="162"/>
      <c r="N132" s="162"/>
      <c r="O132" s="233"/>
      <c r="P132" s="233"/>
      <c r="Q132" s="233"/>
      <c r="R132" s="233"/>
      <c r="S132" s="17"/>
    </row>
    <row r="133" spans="1:20" ht="20.100000000000001" customHeight="1" x14ac:dyDescent="0.25">
      <c r="B133" s="17"/>
      <c r="C133" s="700"/>
      <c r="D133" s="700"/>
      <c r="E133" s="700"/>
      <c r="F133" s="700"/>
      <c r="G133" s="700"/>
      <c r="H133" s="700"/>
      <c r="I133" s="700"/>
      <c r="J133" s="700"/>
      <c r="K133" s="700"/>
      <c r="L133" s="700"/>
      <c r="M133" s="162"/>
      <c r="N133" s="162"/>
      <c r="O133" s="233"/>
      <c r="P133" s="233"/>
      <c r="Q133" s="233"/>
      <c r="R133" s="233"/>
      <c r="S133" s="17"/>
    </row>
    <row r="134" spans="1:20" ht="20.100000000000001" customHeight="1" x14ac:dyDescent="0.25">
      <c r="B134" s="17"/>
      <c r="C134" s="700"/>
      <c r="D134" s="700"/>
      <c r="E134" s="700"/>
      <c r="F134" s="700"/>
      <c r="G134" s="700"/>
      <c r="H134" s="700"/>
      <c r="I134" s="700"/>
      <c r="J134" s="700"/>
      <c r="K134" s="700"/>
      <c r="L134" s="700"/>
      <c r="M134" s="162"/>
      <c r="N134" s="162"/>
      <c r="O134" s="233"/>
      <c r="P134" s="233"/>
      <c r="Q134" s="233"/>
      <c r="R134" s="233"/>
      <c r="S134" s="17"/>
    </row>
    <row r="135" spans="1:20" ht="20.100000000000001" customHeight="1" x14ac:dyDescent="0.25">
      <c r="B135" s="17"/>
      <c r="C135" s="17"/>
      <c r="D135" s="17"/>
      <c r="E135" s="17"/>
      <c r="F135" s="17"/>
      <c r="G135" s="17"/>
      <c r="H135" s="17"/>
      <c r="I135" s="17"/>
      <c r="J135" s="17"/>
      <c r="K135" s="17"/>
      <c r="L135" s="17"/>
      <c r="M135" s="17"/>
      <c r="N135" s="17"/>
      <c r="O135" s="82"/>
      <c r="P135" s="116" t="s">
        <v>475</v>
      </c>
      <c r="Q135" s="116"/>
      <c r="R135" s="116" t="e" vm="13">
        <v>#VALUE!</v>
      </c>
      <c r="S135" s="17"/>
    </row>
    <row r="136" spans="1:20" ht="20.100000000000001" customHeight="1" x14ac:dyDescent="0.3">
      <c r="B136" s="17"/>
      <c r="C136" s="168"/>
      <c r="D136" s="228" t="s">
        <v>162</v>
      </c>
      <c r="E136" s="74" t="s">
        <v>215</v>
      </c>
      <c r="F136" s="17"/>
      <c r="G136" s="17"/>
      <c r="H136" s="17"/>
      <c r="I136" s="17"/>
      <c r="J136" s="17"/>
      <c r="K136" s="17"/>
      <c r="L136" s="17"/>
      <c r="M136" s="17"/>
      <c r="N136" s="231"/>
      <c r="O136" s="231"/>
      <c r="P136" s="231"/>
      <c r="Q136" s="231"/>
      <c r="R136" s="231"/>
      <c r="S136" s="17"/>
    </row>
    <row r="137" spans="1:20" ht="20.100000000000001" customHeight="1" x14ac:dyDescent="0.3">
      <c r="B137" s="17"/>
      <c r="C137" s="190"/>
      <c r="D137" s="154" t="s">
        <v>163</v>
      </c>
      <c r="E137" s="74" t="s">
        <v>216</v>
      </c>
      <c r="F137" s="17"/>
      <c r="G137" s="17"/>
      <c r="H137" s="17"/>
      <c r="I137" s="17"/>
      <c r="J137" s="17"/>
      <c r="K137" s="17"/>
      <c r="L137" s="17"/>
      <c r="M137" s="17"/>
      <c r="N137" s="231"/>
      <c r="O137" s="236"/>
      <c r="P137" s="188" t="s">
        <v>152</v>
      </c>
      <c r="Q137" s="188"/>
      <c r="R137" s="150" t="e" vm="14">
        <v>#VALUE!</v>
      </c>
      <c r="S137" s="17"/>
    </row>
    <row r="138" spans="1:20" ht="20.100000000000001" customHeight="1" x14ac:dyDescent="0.3">
      <c r="B138" s="17"/>
      <c r="C138" s="229"/>
      <c r="D138" s="229" t="s">
        <v>164</v>
      </c>
      <c r="E138" s="74" t="s">
        <v>217</v>
      </c>
      <c r="F138" s="17"/>
      <c r="G138" s="17"/>
      <c r="H138" s="17"/>
      <c r="I138" s="17"/>
      <c r="J138" s="17"/>
      <c r="K138" s="17"/>
      <c r="L138" s="17"/>
      <c r="M138" s="17"/>
      <c r="N138" s="17"/>
      <c r="O138" s="235"/>
      <c r="P138" s="235"/>
      <c r="Q138" s="235"/>
      <c r="R138" s="235"/>
      <c r="S138" s="17"/>
    </row>
    <row r="139" spans="1:20" ht="20.100000000000001" customHeight="1" x14ac:dyDescent="0.25">
      <c r="B139" s="17"/>
      <c r="C139" s="230"/>
      <c r="D139" s="157" t="s">
        <v>156</v>
      </c>
      <c r="E139" s="74" t="s">
        <v>220</v>
      </c>
      <c r="F139" s="17"/>
      <c r="G139" s="17"/>
      <c r="H139" s="17"/>
      <c r="I139" s="17"/>
      <c r="J139" s="17"/>
      <c r="K139" s="17"/>
      <c r="L139" s="17"/>
      <c r="M139" s="17"/>
      <c r="N139" s="17"/>
      <c r="O139" s="723" t="s">
        <v>373</v>
      </c>
      <c r="P139" s="723"/>
      <c r="Q139" s="723"/>
      <c r="R139" s="161" t="e" vm="14">
        <v>#VALUE!</v>
      </c>
      <c r="S139" s="17"/>
    </row>
    <row r="140" spans="1:20" ht="20.100000000000001" customHeight="1" x14ac:dyDescent="0.3">
      <c r="B140" s="17"/>
      <c r="C140" s="183"/>
      <c r="D140" s="17"/>
      <c r="E140" s="17"/>
      <c r="F140" s="17"/>
      <c r="G140" s="17"/>
      <c r="H140" s="17"/>
      <c r="I140" s="17"/>
      <c r="J140" s="17"/>
      <c r="K140" s="17"/>
      <c r="L140" s="17"/>
      <c r="M140" s="17"/>
      <c r="N140" s="17"/>
      <c r="O140" s="237"/>
      <c r="P140" s="237"/>
      <c r="Q140" s="748"/>
      <c r="R140" s="748"/>
      <c r="S140" s="748"/>
    </row>
    <row r="141" spans="1:20" ht="20.100000000000001" customHeight="1" x14ac:dyDescent="0.3">
      <c r="B141" s="17"/>
      <c r="C141" s="230"/>
      <c r="D141" s="17"/>
      <c r="E141" s="17"/>
      <c r="F141" s="745" t="s">
        <v>234</v>
      </c>
      <c r="G141" s="745"/>
      <c r="H141" s="745"/>
      <c r="I141" s="745"/>
      <c r="J141" s="17"/>
      <c r="K141" s="17"/>
      <c r="L141" s="745" t="s">
        <v>236</v>
      </c>
      <c r="M141" s="745"/>
      <c r="N141" s="745"/>
      <c r="O141" s="745"/>
      <c r="P141" s="238"/>
      <c r="Q141" s="238"/>
      <c r="R141" s="238"/>
      <c r="S141" s="17"/>
    </row>
    <row r="142" spans="1:20" ht="20.100000000000001" customHeight="1" x14ac:dyDescent="0.3">
      <c r="B142" s="17"/>
      <c r="C142" s="230"/>
      <c r="D142" s="17"/>
      <c r="E142" s="17"/>
      <c r="F142" s="745"/>
      <c r="G142" s="745"/>
      <c r="H142" s="745"/>
      <c r="I142" s="745"/>
      <c r="J142" s="17"/>
      <c r="K142" s="17"/>
      <c r="L142" s="745"/>
      <c r="M142" s="745"/>
      <c r="N142" s="745"/>
      <c r="O142" s="745"/>
      <c r="P142" s="238"/>
      <c r="Q142" s="238"/>
      <c r="R142" s="238"/>
      <c r="S142" s="17"/>
    </row>
    <row r="143" spans="1:20" ht="20.100000000000001" customHeight="1" x14ac:dyDescent="0.3">
      <c r="B143" s="17"/>
      <c r="C143" s="17"/>
      <c r="D143" s="17"/>
      <c r="E143" s="17"/>
      <c r="F143" s="745"/>
      <c r="G143" s="745"/>
      <c r="H143" s="745"/>
      <c r="I143" s="745"/>
      <c r="J143" s="17"/>
      <c r="K143" s="17"/>
      <c r="L143" s="745"/>
      <c r="M143" s="745"/>
      <c r="N143" s="745"/>
      <c r="O143" s="745"/>
      <c r="P143" s="238"/>
      <c r="Q143" s="238"/>
      <c r="R143" s="238"/>
      <c r="S143" s="17"/>
    </row>
    <row r="144" spans="1:20" ht="20.100000000000001" customHeight="1" x14ac:dyDescent="0.3">
      <c r="B144" s="17"/>
      <c r="C144" s="17"/>
      <c r="D144" s="17"/>
      <c r="E144" s="17"/>
      <c r="F144" s="677" t="s">
        <v>174</v>
      </c>
      <c r="G144" s="677"/>
      <c r="H144" s="677"/>
      <c r="I144" s="677"/>
      <c r="J144" s="17"/>
      <c r="K144" s="17"/>
      <c r="L144" s="677" t="s">
        <v>174</v>
      </c>
      <c r="M144" s="677"/>
      <c r="N144" s="677"/>
      <c r="O144" s="677"/>
      <c r="P144" s="238"/>
      <c r="Q144" s="238"/>
      <c r="R144" s="238"/>
      <c r="S144" s="17"/>
    </row>
    <row r="145" spans="2:19" ht="20.100000000000001" customHeight="1" x14ac:dyDescent="0.3">
      <c r="B145" s="17"/>
      <c r="C145" s="17"/>
      <c r="D145" s="17"/>
      <c r="E145" s="17"/>
      <c r="F145" s="677"/>
      <c r="G145" s="677"/>
      <c r="H145" s="677"/>
      <c r="I145" s="677"/>
      <c r="J145" s="17"/>
      <c r="K145" s="17"/>
      <c r="L145" s="677"/>
      <c r="M145" s="677"/>
      <c r="N145" s="677"/>
      <c r="O145" s="677"/>
      <c r="P145" s="238"/>
      <c r="Q145" s="238"/>
      <c r="R145" s="238"/>
      <c r="S145" s="17"/>
    </row>
    <row r="146" spans="2:19" ht="20.100000000000001" customHeight="1" x14ac:dyDescent="0.25">
      <c r="B146" s="17"/>
      <c r="C146" s="17"/>
      <c r="D146" s="17"/>
      <c r="E146" s="17"/>
      <c r="F146" s="17"/>
      <c r="G146" s="17"/>
      <c r="H146" s="17"/>
      <c r="I146" s="17"/>
      <c r="J146" s="17"/>
      <c r="K146" s="17"/>
      <c r="L146" s="17"/>
      <c r="M146" s="17"/>
      <c r="N146" s="17"/>
      <c r="O146" s="17"/>
      <c r="P146" s="17"/>
      <c r="Q146" s="17"/>
      <c r="R146" s="17"/>
      <c r="S146" s="17"/>
    </row>
    <row r="147" spans="2:19" ht="20.100000000000001" customHeight="1" x14ac:dyDescent="0.25">
      <c r="B147" s="17"/>
      <c r="C147" s="181" t="s">
        <v>233</v>
      </c>
      <c r="D147" s="181"/>
      <c r="E147" s="181"/>
      <c r="F147" s="181"/>
      <c r="G147" s="181"/>
      <c r="H147" s="181"/>
      <c r="I147" s="181"/>
      <c r="J147" s="181"/>
      <c r="K147" s="181"/>
      <c r="L147" s="181"/>
      <c r="M147" s="181"/>
      <c r="N147" s="181"/>
      <c r="O147" s="181"/>
      <c r="P147" s="181"/>
      <c r="Q147" s="181"/>
      <c r="R147" s="181"/>
      <c r="S147" s="17"/>
    </row>
    <row r="148" spans="2:19" ht="20.100000000000001" customHeight="1" x14ac:dyDescent="0.25">
      <c r="B148" s="17"/>
      <c r="C148" s="699" t="s">
        <v>757</v>
      </c>
      <c r="D148" s="699"/>
      <c r="E148" s="699"/>
      <c r="F148" s="699"/>
      <c r="G148" s="699"/>
      <c r="H148" s="699"/>
      <c r="I148" s="699"/>
      <c r="J148" s="699"/>
      <c r="K148" s="699"/>
      <c r="L148" s="699"/>
      <c r="M148" s="699"/>
      <c r="N148" s="186"/>
      <c r="O148" s="149"/>
      <c r="P148" s="149"/>
      <c r="Q148" s="149"/>
      <c r="R148" s="149"/>
      <c r="S148" s="17"/>
    </row>
    <row r="149" spans="2:19" ht="20.100000000000001" customHeight="1" x14ac:dyDescent="0.25">
      <c r="B149" s="17"/>
      <c r="C149" s="699"/>
      <c r="D149" s="699"/>
      <c r="E149" s="699"/>
      <c r="F149" s="699"/>
      <c r="G149" s="699"/>
      <c r="H149" s="699"/>
      <c r="I149" s="699"/>
      <c r="J149" s="699"/>
      <c r="K149" s="699"/>
      <c r="L149" s="699"/>
      <c r="M149" s="699"/>
      <c r="N149" s="186"/>
      <c r="O149" s="149"/>
      <c r="P149" s="149"/>
      <c r="Q149" s="149"/>
      <c r="R149" s="149"/>
      <c r="S149" s="17"/>
    </row>
    <row r="150" spans="2:19" ht="20.100000000000001" customHeight="1" x14ac:dyDescent="0.25">
      <c r="B150" s="17"/>
      <c r="C150" s="699"/>
      <c r="D150" s="699"/>
      <c r="E150" s="699"/>
      <c r="F150" s="699"/>
      <c r="G150" s="699"/>
      <c r="H150" s="699"/>
      <c r="I150" s="699"/>
      <c r="J150" s="699"/>
      <c r="K150" s="699"/>
      <c r="L150" s="699"/>
      <c r="M150" s="699"/>
      <c r="N150" s="17"/>
      <c r="O150" s="232"/>
      <c r="P150" s="703" t="s">
        <v>430</v>
      </c>
      <c r="Q150" s="703"/>
      <c r="R150" s="150" t="e" vm="14">
        <v>#VALUE!</v>
      </c>
      <c r="S150" s="17"/>
    </row>
    <row r="151" spans="2:19" ht="20.100000000000001" customHeight="1" x14ac:dyDescent="0.25">
      <c r="B151" s="17"/>
      <c r="C151" s="239"/>
      <c r="D151" s="239"/>
      <c r="E151" s="239"/>
      <c r="F151" s="239"/>
      <c r="G151" s="239"/>
      <c r="H151" s="239"/>
      <c r="I151" s="239"/>
      <c r="J151" s="239"/>
      <c r="K151" s="239"/>
      <c r="L151" s="239"/>
      <c r="M151" s="239"/>
      <c r="N151" s="17"/>
      <c r="O151" s="232"/>
      <c r="P151" s="240"/>
      <c r="Q151" s="240"/>
      <c r="R151" s="240"/>
      <c r="S151" s="17"/>
    </row>
    <row r="152" spans="2:19" ht="20.100000000000001" customHeight="1" x14ac:dyDescent="0.25">
      <c r="B152" s="17"/>
      <c r="C152" s="168"/>
      <c r="D152" s="228" t="s">
        <v>162</v>
      </c>
      <c r="E152" s="74" t="s">
        <v>215</v>
      </c>
      <c r="F152" s="17"/>
      <c r="G152" s="17"/>
      <c r="H152" s="17"/>
      <c r="I152" s="17"/>
      <c r="J152" s="17"/>
      <c r="K152" s="17"/>
      <c r="L152" s="17"/>
      <c r="M152" s="17"/>
      <c r="N152" s="17"/>
      <c r="O152" s="17"/>
      <c r="P152" s="17"/>
      <c r="Q152" s="17"/>
      <c r="R152" s="17"/>
      <c r="S152" s="17"/>
    </row>
    <row r="153" spans="2:19" ht="20.100000000000001" customHeight="1" x14ac:dyDescent="0.25">
      <c r="B153" s="17"/>
      <c r="C153" s="190"/>
      <c r="D153" s="154" t="s">
        <v>163</v>
      </c>
      <c r="E153" s="74" t="s">
        <v>216</v>
      </c>
      <c r="F153" s="17"/>
      <c r="G153" s="17"/>
      <c r="H153" s="17"/>
      <c r="I153" s="17"/>
      <c r="J153" s="17"/>
      <c r="K153" s="17"/>
      <c r="L153" s="17"/>
      <c r="M153" s="17"/>
      <c r="N153" s="17"/>
      <c r="O153" s="17"/>
      <c r="P153" s="17"/>
      <c r="Q153" s="17"/>
      <c r="R153" s="17"/>
      <c r="S153" s="17"/>
    </row>
    <row r="154" spans="2:19" ht="20.100000000000001" customHeight="1" x14ac:dyDescent="0.25">
      <c r="B154" s="17"/>
      <c r="C154" s="229"/>
      <c r="D154" s="229" t="s">
        <v>164</v>
      </c>
      <c r="E154" s="74" t="s">
        <v>217</v>
      </c>
      <c r="F154" s="17"/>
      <c r="G154" s="17"/>
      <c r="H154" s="17"/>
      <c r="I154" s="17"/>
      <c r="J154" s="17"/>
      <c r="K154" s="17"/>
      <c r="L154" s="17"/>
      <c r="M154" s="17"/>
      <c r="N154" s="17"/>
      <c r="O154" s="17"/>
      <c r="P154" s="17"/>
      <c r="Q154" s="17"/>
      <c r="R154" s="17"/>
      <c r="S154" s="17"/>
    </row>
    <row r="155" spans="2:19" ht="20.100000000000001" customHeight="1" x14ac:dyDescent="0.25">
      <c r="B155" s="17"/>
      <c r="C155" s="230"/>
      <c r="D155" s="157" t="s">
        <v>156</v>
      </c>
      <c r="E155" s="74" t="s">
        <v>220</v>
      </c>
      <c r="F155" s="17"/>
      <c r="G155" s="17"/>
      <c r="H155" s="17"/>
      <c r="I155" s="17"/>
      <c r="J155" s="17"/>
      <c r="K155" s="17"/>
      <c r="L155" s="17"/>
      <c r="M155" s="17"/>
      <c r="N155" s="17"/>
      <c r="O155" s="17"/>
      <c r="P155" s="17"/>
      <c r="Q155" s="17"/>
      <c r="R155" s="17"/>
      <c r="S155" s="17"/>
    </row>
    <row r="156" spans="2:19" ht="20.100000000000001" customHeight="1" x14ac:dyDescent="0.25">
      <c r="B156" s="17"/>
      <c r="C156" s="183"/>
      <c r="D156" s="17"/>
      <c r="E156" s="17"/>
      <c r="F156" s="17"/>
      <c r="G156" s="17"/>
      <c r="H156" s="17"/>
      <c r="I156" s="17"/>
      <c r="J156" s="17"/>
      <c r="K156" s="17"/>
      <c r="L156" s="17"/>
      <c r="M156" s="17"/>
      <c r="N156" s="17"/>
      <c r="O156" s="17"/>
      <c r="P156" s="17"/>
      <c r="Q156" s="17"/>
      <c r="R156" s="17"/>
      <c r="S156" s="17"/>
    </row>
    <row r="157" spans="2:19" ht="20.100000000000001" customHeight="1" x14ac:dyDescent="0.25">
      <c r="B157" s="17"/>
      <c r="C157" s="230"/>
      <c r="D157" s="17"/>
      <c r="E157" s="17"/>
      <c r="F157" s="736" t="s">
        <v>490</v>
      </c>
      <c r="G157" s="737"/>
      <c r="H157" s="737"/>
      <c r="I157" s="737"/>
      <c r="J157" s="17"/>
      <c r="K157" s="17"/>
      <c r="L157" s="736" t="s">
        <v>236</v>
      </c>
      <c r="M157" s="736"/>
      <c r="N157" s="736"/>
      <c r="O157" s="736"/>
      <c r="P157" s="17"/>
      <c r="Q157" s="17"/>
      <c r="R157" s="17"/>
      <c r="S157" s="17"/>
    </row>
    <row r="158" spans="2:19" ht="20.100000000000001" customHeight="1" x14ac:dyDescent="0.25">
      <c r="B158" s="17"/>
      <c r="C158" s="230"/>
      <c r="D158" s="17"/>
      <c r="E158" s="17"/>
      <c r="F158" s="737"/>
      <c r="G158" s="737"/>
      <c r="H158" s="737"/>
      <c r="I158" s="737"/>
      <c r="J158" s="17"/>
      <c r="K158" s="17"/>
      <c r="L158" s="736"/>
      <c r="M158" s="736"/>
      <c r="N158" s="736"/>
      <c r="O158" s="736"/>
      <c r="P158" s="17"/>
      <c r="Q158" s="17"/>
      <c r="R158" s="17"/>
      <c r="S158" s="17"/>
    </row>
    <row r="159" spans="2:19" ht="20.100000000000001" customHeight="1" x14ac:dyDescent="0.25">
      <c r="B159" s="17"/>
      <c r="C159" s="230"/>
      <c r="D159" s="17"/>
      <c r="E159" s="17"/>
      <c r="F159" s="737"/>
      <c r="G159" s="737"/>
      <c r="H159" s="737"/>
      <c r="I159" s="737"/>
      <c r="J159" s="17"/>
      <c r="K159" s="17"/>
      <c r="L159" s="736"/>
      <c r="M159" s="736"/>
      <c r="N159" s="736"/>
      <c r="O159" s="736"/>
      <c r="P159" s="17"/>
      <c r="Q159" s="17"/>
      <c r="R159" s="17"/>
      <c r="S159" s="17"/>
    </row>
    <row r="160" spans="2:19" ht="20.100000000000001" customHeight="1" x14ac:dyDescent="0.25">
      <c r="B160" s="17"/>
      <c r="C160" s="17"/>
      <c r="D160" s="17"/>
      <c r="E160" s="17"/>
      <c r="F160" s="677" t="s">
        <v>174</v>
      </c>
      <c r="G160" s="677"/>
      <c r="H160" s="677"/>
      <c r="I160" s="677"/>
      <c r="J160" s="17"/>
      <c r="K160" s="17"/>
      <c r="L160" s="677" t="s">
        <v>174</v>
      </c>
      <c r="M160" s="677"/>
      <c r="N160" s="677"/>
      <c r="O160" s="677"/>
      <c r="P160" s="17"/>
      <c r="Q160" s="17"/>
      <c r="R160" s="17"/>
      <c r="S160" s="17"/>
    </row>
    <row r="161" spans="1:20" ht="20.100000000000001" customHeight="1" x14ac:dyDescent="0.25">
      <c r="B161" s="17"/>
      <c r="C161" s="17"/>
      <c r="D161" s="17"/>
      <c r="E161" s="17"/>
      <c r="F161" s="677"/>
      <c r="G161" s="677"/>
      <c r="H161" s="677"/>
      <c r="I161" s="677"/>
      <c r="J161" s="17"/>
      <c r="K161" s="17"/>
      <c r="L161" s="677"/>
      <c r="M161" s="677"/>
      <c r="N161" s="677"/>
      <c r="O161" s="677"/>
      <c r="P161" s="17"/>
      <c r="Q161" s="17"/>
      <c r="R161" s="17"/>
      <c r="S161" s="17"/>
    </row>
    <row r="162" spans="1:20" ht="20.100000000000001" customHeight="1" x14ac:dyDescent="0.25">
      <c r="B162" s="17"/>
      <c r="C162" s="17"/>
      <c r="D162" s="17"/>
      <c r="E162" s="17"/>
      <c r="F162" s="17"/>
      <c r="G162" s="17"/>
      <c r="H162" s="17"/>
      <c r="I162" s="17"/>
      <c r="J162" s="17"/>
      <c r="K162" s="17"/>
      <c r="L162" s="17"/>
      <c r="M162" s="17"/>
      <c r="N162" s="17"/>
      <c r="O162" s="17"/>
      <c r="P162" s="17"/>
      <c r="Q162" s="17"/>
      <c r="R162" s="17"/>
      <c r="S162" s="17"/>
    </row>
    <row r="163" spans="1:20" ht="20.100000000000001" customHeight="1" x14ac:dyDescent="0.25"/>
    <row r="164" spans="1:20" s="112" customFormat="1" ht="39.9" customHeight="1" x14ac:dyDescent="0.25">
      <c r="A164" s="1"/>
      <c r="B164" s="114"/>
      <c r="C164" s="114" t="s">
        <v>685</v>
      </c>
      <c r="D164" s="114"/>
      <c r="E164" s="114"/>
      <c r="F164" s="114"/>
      <c r="G164" s="114"/>
      <c r="H164" s="114"/>
      <c r="I164" s="114"/>
      <c r="J164" s="114"/>
      <c r="K164" s="114"/>
      <c r="L164" s="114"/>
      <c r="M164" s="114"/>
      <c r="N164" s="114"/>
      <c r="O164" s="114"/>
      <c r="P164" s="114"/>
      <c r="Q164" s="114"/>
      <c r="R164" s="114"/>
      <c r="S164" s="114"/>
      <c r="T164" s="1"/>
    </row>
    <row r="165" spans="1:20" ht="20.100000000000001" customHeight="1" x14ac:dyDescent="0.25">
      <c r="B165" s="17"/>
      <c r="C165" s="17"/>
      <c r="D165" s="17"/>
      <c r="E165" s="17"/>
      <c r="F165" s="17"/>
      <c r="G165" s="17"/>
      <c r="H165" s="17"/>
      <c r="I165" s="17"/>
      <c r="J165" s="17"/>
      <c r="K165" s="17"/>
      <c r="L165" s="17"/>
      <c r="M165" s="17"/>
      <c r="N165" s="17"/>
      <c r="O165" s="17"/>
      <c r="P165" s="17"/>
      <c r="Q165" s="17"/>
      <c r="R165" s="17"/>
      <c r="S165" s="17"/>
    </row>
    <row r="166" spans="1:20" ht="20.100000000000001" customHeight="1" x14ac:dyDescent="0.25">
      <c r="B166" s="17"/>
      <c r="C166" s="181" t="s">
        <v>713</v>
      </c>
      <c r="D166" s="181"/>
      <c r="E166" s="181"/>
      <c r="F166" s="181"/>
      <c r="G166" s="181"/>
      <c r="H166" s="181"/>
      <c r="I166" s="181"/>
      <c r="J166" s="181"/>
      <c r="K166" s="181"/>
      <c r="L166" s="181"/>
      <c r="M166" s="181"/>
      <c r="N166" s="181"/>
      <c r="O166" s="181"/>
      <c r="P166" s="181"/>
      <c r="Q166" s="181"/>
      <c r="R166" s="181"/>
      <c r="S166" s="17"/>
    </row>
    <row r="167" spans="1:20" ht="20.100000000000001" customHeight="1" x14ac:dyDescent="0.25">
      <c r="B167" s="17"/>
      <c r="C167" s="700" t="s">
        <v>889</v>
      </c>
      <c r="D167" s="700"/>
      <c r="E167" s="700"/>
      <c r="F167" s="700"/>
      <c r="G167" s="700"/>
      <c r="H167" s="700"/>
      <c r="I167" s="700"/>
      <c r="J167" s="700"/>
      <c r="K167" s="700"/>
      <c r="L167" s="700"/>
      <c r="M167" s="700"/>
      <c r="N167" s="162"/>
      <c r="O167" s="162"/>
      <c r="P167" s="233"/>
      <c r="Q167" s="233"/>
      <c r="R167" s="233"/>
      <c r="S167" s="17"/>
    </row>
    <row r="168" spans="1:20" ht="20.100000000000001" customHeight="1" x14ac:dyDescent="0.25">
      <c r="B168" s="17"/>
      <c r="C168" s="700"/>
      <c r="D168" s="700"/>
      <c r="E168" s="700"/>
      <c r="F168" s="700"/>
      <c r="G168" s="700"/>
      <c r="H168" s="700"/>
      <c r="I168" s="700"/>
      <c r="J168" s="700"/>
      <c r="K168" s="700"/>
      <c r="L168" s="700"/>
      <c r="M168" s="700"/>
      <c r="N168" s="162"/>
      <c r="O168" s="162"/>
      <c r="P168" s="233"/>
      <c r="Q168" s="233"/>
      <c r="R168" s="233"/>
      <c r="S168" s="17"/>
    </row>
    <row r="169" spans="1:20" ht="20.100000000000001" customHeight="1" x14ac:dyDescent="0.25">
      <c r="B169" s="17"/>
      <c r="C169" s="700"/>
      <c r="D169" s="700"/>
      <c r="E169" s="700"/>
      <c r="F169" s="700"/>
      <c r="G169" s="700"/>
      <c r="H169" s="700"/>
      <c r="I169" s="700"/>
      <c r="J169" s="700"/>
      <c r="K169" s="700"/>
      <c r="L169" s="700"/>
      <c r="M169" s="700"/>
      <c r="N169" s="17"/>
      <c r="O169" s="704" t="s">
        <v>714</v>
      </c>
      <c r="P169" s="704"/>
      <c r="Q169" s="704"/>
      <c r="R169" s="116" t="e" vm="13">
        <v>#VALUE!</v>
      </c>
      <c r="S169" s="17"/>
    </row>
    <row r="170" spans="1:20" ht="20.100000000000001" customHeight="1" x14ac:dyDescent="0.25">
      <c r="B170" s="17"/>
      <c r="C170" s="158"/>
      <c r="D170" s="158"/>
      <c r="E170" s="158"/>
      <c r="F170" s="158"/>
      <c r="G170" s="158"/>
      <c r="H170" s="158"/>
      <c r="I170" s="158"/>
      <c r="J170" s="158"/>
      <c r="K170" s="158"/>
      <c r="L170" s="158"/>
      <c r="M170" s="158"/>
      <c r="N170" s="17"/>
      <c r="O170" s="241"/>
      <c r="P170" s="241"/>
      <c r="Q170" s="241"/>
      <c r="R170" s="241"/>
      <c r="S170" s="17"/>
    </row>
    <row r="171" spans="1:20" ht="20.100000000000001" customHeight="1" x14ac:dyDescent="0.3">
      <c r="B171" s="17"/>
      <c r="C171" s="168"/>
      <c r="D171" s="228" t="s">
        <v>162</v>
      </c>
      <c r="E171" s="74" t="s">
        <v>215</v>
      </c>
      <c r="F171" s="17"/>
      <c r="G171" s="17"/>
      <c r="H171" s="17"/>
      <c r="I171" s="17"/>
      <c r="J171" s="17"/>
      <c r="K171" s="17"/>
      <c r="L171" s="231"/>
      <c r="M171" s="231"/>
      <c r="N171" s="231"/>
      <c r="O171" s="231"/>
      <c r="P171" s="231"/>
      <c r="Q171" s="231"/>
      <c r="R171" s="231"/>
      <c r="S171" s="17"/>
    </row>
    <row r="172" spans="1:20" ht="20.100000000000001" customHeight="1" x14ac:dyDescent="0.3">
      <c r="B172" s="17"/>
      <c r="C172" s="190"/>
      <c r="D172" s="154" t="s">
        <v>163</v>
      </c>
      <c r="E172" s="74" t="s">
        <v>216</v>
      </c>
      <c r="F172" s="17"/>
      <c r="G172" s="17"/>
      <c r="H172" s="17"/>
      <c r="I172" s="17"/>
      <c r="J172" s="17"/>
      <c r="K172" s="17"/>
      <c r="L172" s="17"/>
      <c r="M172" s="17"/>
      <c r="N172" s="231"/>
      <c r="O172" s="231"/>
      <c r="P172" s="231"/>
      <c r="Q172" s="231"/>
      <c r="R172" s="231"/>
      <c r="S172" s="17"/>
    </row>
    <row r="173" spans="1:20" ht="20.100000000000001" customHeight="1" x14ac:dyDescent="0.25">
      <c r="B173" s="17"/>
      <c r="C173" s="229"/>
      <c r="D173" s="229" t="s">
        <v>164</v>
      </c>
      <c r="E173" s="74" t="s">
        <v>217</v>
      </c>
      <c r="F173" s="17"/>
      <c r="G173" s="17"/>
      <c r="H173" s="17"/>
      <c r="I173" s="17"/>
      <c r="J173" s="17"/>
      <c r="K173" s="17"/>
      <c r="L173" s="17"/>
      <c r="M173" s="17"/>
      <c r="N173" s="17"/>
      <c r="O173" s="17"/>
      <c r="P173" s="17"/>
      <c r="Q173" s="17"/>
      <c r="R173" s="17"/>
      <c r="S173" s="17"/>
    </row>
    <row r="174" spans="1:20" ht="20.100000000000001" customHeight="1" x14ac:dyDescent="0.25">
      <c r="B174" s="17"/>
      <c r="C174" s="230"/>
      <c r="D174" s="157" t="s">
        <v>156</v>
      </c>
      <c r="E174" s="74" t="s">
        <v>220</v>
      </c>
      <c r="F174" s="17"/>
      <c r="G174" s="17"/>
      <c r="H174" s="17"/>
      <c r="I174" s="17"/>
      <c r="J174" s="17"/>
      <c r="K174" s="17"/>
      <c r="L174" s="17"/>
      <c r="M174" s="17"/>
      <c r="N174" s="17"/>
      <c r="O174" s="17"/>
      <c r="P174" s="17"/>
      <c r="Q174" s="17"/>
      <c r="R174" s="17"/>
      <c r="S174" s="17"/>
    </row>
    <row r="175" spans="1:20" ht="20.100000000000001" customHeight="1" x14ac:dyDescent="0.25">
      <c r="B175" s="17"/>
      <c r="C175" s="183"/>
      <c r="D175" s="180" t="s">
        <v>27</v>
      </c>
      <c r="E175" s="74" t="s">
        <v>165</v>
      </c>
      <c r="F175" s="17"/>
      <c r="G175" s="17"/>
      <c r="H175" s="17"/>
      <c r="I175" s="17"/>
      <c r="J175" s="17"/>
      <c r="K175" s="17"/>
      <c r="L175" s="17"/>
      <c r="M175" s="17"/>
      <c r="N175" s="17"/>
      <c r="O175" s="17"/>
      <c r="P175" s="17"/>
      <c r="Q175" s="17"/>
      <c r="R175" s="17"/>
      <c r="S175" s="17"/>
    </row>
    <row r="176" spans="1:20" ht="20.100000000000001" customHeight="1" x14ac:dyDescent="0.25">
      <c r="B176" s="17"/>
      <c r="C176" s="17"/>
      <c r="D176" s="17"/>
      <c r="E176" s="17"/>
      <c r="F176" s="17"/>
      <c r="G176" s="17"/>
      <c r="H176" s="17"/>
      <c r="I176" s="677" t="s">
        <v>174</v>
      </c>
      <c r="J176" s="677"/>
      <c r="K176" s="677"/>
      <c r="L176" s="677"/>
      <c r="M176" s="17"/>
      <c r="N176" s="17"/>
      <c r="O176" s="17"/>
      <c r="P176" s="17"/>
      <c r="Q176" s="17"/>
      <c r="R176" s="17"/>
      <c r="S176" s="17"/>
    </row>
    <row r="177" spans="2:19" ht="20.100000000000001" customHeight="1" x14ac:dyDescent="0.25">
      <c r="B177" s="17"/>
      <c r="C177" s="17"/>
      <c r="D177" s="17"/>
      <c r="E177" s="17"/>
      <c r="F177" s="17"/>
      <c r="G177" s="17"/>
      <c r="H177" s="17"/>
      <c r="I177" s="677"/>
      <c r="J177" s="677"/>
      <c r="K177" s="677"/>
      <c r="L177" s="677"/>
      <c r="M177" s="17"/>
      <c r="N177" s="17"/>
      <c r="O177" s="17"/>
      <c r="P177" s="17"/>
      <c r="Q177" s="17"/>
      <c r="R177" s="17"/>
      <c r="S177" s="17"/>
    </row>
    <row r="178" spans="2:19" ht="20.100000000000001" customHeight="1" x14ac:dyDescent="0.25">
      <c r="B178" s="17"/>
      <c r="C178" s="17"/>
      <c r="D178" s="17"/>
      <c r="E178" s="17"/>
      <c r="F178" s="17"/>
      <c r="G178" s="17"/>
      <c r="H178" s="17"/>
      <c r="I178" s="17"/>
      <c r="J178" s="17"/>
      <c r="K178" s="17"/>
      <c r="L178" s="17"/>
      <c r="M178" s="17"/>
      <c r="N178" s="17"/>
      <c r="O178" s="17"/>
      <c r="P178" s="17"/>
      <c r="Q178" s="17"/>
      <c r="R178" s="17"/>
      <c r="S178" s="17"/>
    </row>
    <row r="179" spans="2:19" ht="20.100000000000001" customHeight="1" x14ac:dyDescent="0.25">
      <c r="B179" s="17"/>
      <c r="C179" s="181" t="s">
        <v>235</v>
      </c>
      <c r="D179" s="181"/>
      <c r="E179" s="181"/>
      <c r="F179" s="181"/>
      <c r="G179" s="181"/>
      <c r="H179" s="181"/>
      <c r="I179" s="181"/>
      <c r="J179" s="181"/>
      <c r="K179" s="181"/>
      <c r="L179" s="181"/>
      <c r="M179" s="181"/>
      <c r="N179" s="181"/>
      <c r="O179" s="181"/>
      <c r="P179" s="181"/>
      <c r="Q179" s="181"/>
      <c r="R179" s="181"/>
      <c r="S179" s="17"/>
    </row>
    <row r="180" spans="2:19" ht="20.100000000000001" customHeight="1" x14ac:dyDescent="0.25">
      <c r="B180" s="17"/>
      <c r="C180" s="700" t="s">
        <v>890</v>
      </c>
      <c r="D180" s="700"/>
      <c r="E180" s="700"/>
      <c r="F180" s="700"/>
      <c r="G180" s="700"/>
      <c r="H180" s="700"/>
      <c r="I180" s="700"/>
      <c r="J180" s="700"/>
      <c r="K180" s="700"/>
      <c r="L180" s="700"/>
      <c r="M180" s="700"/>
      <c r="N180" s="162"/>
      <c r="O180" s="181"/>
      <c r="P180" s="181"/>
      <c r="Q180" s="181"/>
      <c r="R180" s="181"/>
      <c r="S180" s="17"/>
    </row>
    <row r="181" spans="2:19" ht="20.100000000000001" customHeight="1" x14ac:dyDescent="0.25">
      <c r="B181" s="17"/>
      <c r="C181" s="700"/>
      <c r="D181" s="700"/>
      <c r="E181" s="700"/>
      <c r="F181" s="700"/>
      <c r="G181" s="700"/>
      <c r="H181" s="700"/>
      <c r="I181" s="700"/>
      <c r="J181" s="700"/>
      <c r="K181" s="700"/>
      <c r="L181" s="700"/>
      <c r="M181" s="700"/>
      <c r="N181" s="162"/>
      <c r="O181" s="181"/>
      <c r="P181" s="181"/>
      <c r="Q181" s="181"/>
      <c r="R181" s="181"/>
      <c r="S181" s="17"/>
    </row>
    <row r="182" spans="2:19" ht="20.100000000000001" customHeight="1" x14ac:dyDescent="0.25">
      <c r="B182" s="17"/>
      <c r="C182" s="700"/>
      <c r="D182" s="700"/>
      <c r="E182" s="700"/>
      <c r="F182" s="700"/>
      <c r="G182" s="700"/>
      <c r="H182" s="700"/>
      <c r="I182" s="700"/>
      <c r="J182" s="700"/>
      <c r="K182" s="700"/>
      <c r="L182" s="700"/>
      <c r="M182" s="700"/>
      <c r="N182" s="162"/>
      <c r="O182" s="233"/>
      <c r="P182" s="233"/>
      <c r="Q182" s="233"/>
      <c r="R182" s="233"/>
      <c r="S182" s="17"/>
    </row>
    <row r="183" spans="2:19" ht="20.100000000000001" customHeight="1" x14ac:dyDescent="0.3">
      <c r="B183" s="17"/>
      <c r="C183" s="17"/>
      <c r="D183" s="17"/>
      <c r="E183" s="17"/>
      <c r="F183" s="17"/>
      <c r="G183" s="17"/>
      <c r="H183" s="17"/>
      <c r="I183" s="17"/>
      <c r="J183" s="17"/>
      <c r="K183" s="17"/>
      <c r="L183" s="17"/>
      <c r="M183" s="17"/>
      <c r="N183" s="231"/>
      <c r="O183" s="705" t="s">
        <v>475</v>
      </c>
      <c r="P183" s="705"/>
      <c r="Q183" s="705"/>
      <c r="R183" s="174" t="e" vm="13">
        <v>#VALUE!</v>
      </c>
      <c r="S183" s="17"/>
    </row>
    <row r="184" spans="2:19" ht="20.100000000000001" customHeight="1" x14ac:dyDescent="0.3">
      <c r="B184" s="17"/>
      <c r="C184" s="168"/>
      <c r="D184" s="228" t="s">
        <v>162</v>
      </c>
      <c r="E184" s="74" t="s">
        <v>215</v>
      </c>
      <c r="F184" s="17"/>
      <c r="G184" s="17"/>
      <c r="H184" s="17"/>
      <c r="I184" s="17"/>
      <c r="J184" s="17"/>
      <c r="K184" s="17"/>
      <c r="L184" s="17"/>
      <c r="M184" s="231"/>
      <c r="N184" s="231"/>
      <c r="O184" s="231"/>
      <c r="P184" s="231"/>
      <c r="Q184" s="231"/>
      <c r="R184" s="231"/>
      <c r="S184" s="17"/>
    </row>
    <row r="185" spans="2:19" ht="20.100000000000001" customHeight="1" x14ac:dyDescent="0.25">
      <c r="B185" s="17"/>
      <c r="C185" s="190"/>
      <c r="D185" s="154" t="s">
        <v>163</v>
      </c>
      <c r="E185" s="74" t="s">
        <v>216</v>
      </c>
      <c r="F185" s="17"/>
      <c r="G185" s="17"/>
      <c r="H185" s="17"/>
      <c r="I185" s="17"/>
      <c r="J185" s="17"/>
      <c r="K185" s="17"/>
      <c r="L185" s="17"/>
      <c r="M185" s="17"/>
      <c r="N185" s="17"/>
      <c r="O185" s="723" t="s">
        <v>152</v>
      </c>
      <c r="P185" s="723"/>
      <c r="Q185" s="723"/>
      <c r="R185" s="185" t="e" vm="14">
        <v>#VALUE!</v>
      </c>
      <c r="S185" s="17"/>
    </row>
    <row r="186" spans="2:19" ht="20.100000000000001" customHeight="1" x14ac:dyDescent="0.3">
      <c r="B186" s="17"/>
      <c r="C186" s="229"/>
      <c r="D186" s="229" t="s">
        <v>164</v>
      </c>
      <c r="E186" s="74" t="s">
        <v>217</v>
      </c>
      <c r="F186" s="17"/>
      <c r="G186" s="17"/>
      <c r="H186" s="17"/>
      <c r="I186" s="17"/>
      <c r="J186" s="17"/>
      <c r="K186" s="17"/>
      <c r="L186" s="17"/>
      <c r="M186" s="17"/>
      <c r="N186" s="17"/>
      <c r="O186" s="235"/>
      <c r="P186" s="235"/>
      <c r="Q186" s="235"/>
      <c r="R186" s="235"/>
      <c r="S186" s="17"/>
    </row>
    <row r="187" spans="2:19" ht="20.100000000000001" customHeight="1" x14ac:dyDescent="0.25">
      <c r="B187" s="17"/>
      <c r="C187" s="230"/>
      <c r="D187" s="157" t="s">
        <v>156</v>
      </c>
      <c r="E187" s="74" t="s">
        <v>220</v>
      </c>
      <c r="F187" s="17"/>
      <c r="G187" s="17"/>
      <c r="H187" s="17"/>
      <c r="I187" s="17"/>
      <c r="J187" s="17"/>
      <c r="K187" s="17"/>
      <c r="L187" s="17"/>
      <c r="M187" s="17"/>
      <c r="N187" s="17"/>
      <c r="O187" s="723" t="s">
        <v>373</v>
      </c>
      <c r="P187" s="723"/>
      <c r="Q187" s="723"/>
      <c r="R187" s="185" t="e" vm="14">
        <v>#VALUE!</v>
      </c>
      <c r="S187" s="17"/>
    </row>
    <row r="188" spans="2:19" ht="20.100000000000001" customHeight="1" x14ac:dyDescent="0.25">
      <c r="B188" s="17"/>
      <c r="C188" s="183"/>
      <c r="D188" s="180" t="s">
        <v>27</v>
      </c>
      <c r="E188" s="74" t="s">
        <v>165</v>
      </c>
      <c r="F188" s="17"/>
      <c r="G188" s="17"/>
      <c r="H188" s="17"/>
      <c r="I188" s="17"/>
      <c r="J188" s="17"/>
      <c r="K188" s="17"/>
      <c r="L188" s="17"/>
      <c r="M188" s="17"/>
      <c r="N188" s="17"/>
      <c r="O188" s="17"/>
      <c r="P188" s="17"/>
      <c r="Q188" s="17"/>
      <c r="R188" s="17"/>
      <c r="S188" s="17"/>
    </row>
    <row r="189" spans="2:19" ht="20.100000000000001" customHeight="1" x14ac:dyDescent="0.25">
      <c r="B189" s="17"/>
      <c r="C189" s="183"/>
      <c r="D189" s="17"/>
      <c r="E189" s="17"/>
      <c r="F189" s="17"/>
      <c r="G189" s="17"/>
      <c r="H189" s="17"/>
      <c r="I189" s="17"/>
      <c r="J189" s="17"/>
      <c r="K189" s="17"/>
      <c r="L189" s="17"/>
      <c r="M189" s="17"/>
      <c r="N189" s="17"/>
      <c r="O189" s="17"/>
      <c r="P189" s="17"/>
      <c r="Q189" s="17"/>
      <c r="R189" s="17"/>
      <c r="S189" s="17"/>
    </row>
    <row r="190" spans="2:19" ht="20.100000000000001" customHeight="1" x14ac:dyDescent="0.25">
      <c r="B190" s="17"/>
      <c r="C190" s="230"/>
      <c r="D190" s="17"/>
      <c r="E190" s="17"/>
      <c r="F190" s="735" t="s">
        <v>761</v>
      </c>
      <c r="G190" s="735"/>
      <c r="H190" s="735"/>
      <c r="I190" s="735"/>
      <c r="J190" s="17"/>
      <c r="K190" s="17"/>
      <c r="L190" s="735" t="s">
        <v>236</v>
      </c>
      <c r="M190" s="735"/>
      <c r="N190" s="735"/>
      <c r="O190" s="735"/>
      <c r="P190" s="17"/>
      <c r="Q190" s="17"/>
      <c r="R190" s="17"/>
      <c r="S190" s="17"/>
    </row>
    <row r="191" spans="2:19" ht="20.100000000000001" customHeight="1" x14ac:dyDescent="0.25">
      <c r="B191" s="17"/>
      <c r="C191" s="230"/>
      <c r="D191" s="17"/>
      <c r="E191" s="17"/>
      <c r="F191" s="735"/>
      <c r="G191" s="735"/>
      <c r="H191" s="735"/>
      <c r="I191" s="735"/>
      <c r="J191" s="17"/>
      <c r="K191" s="17"/>
      <c r="L191" s="735"/>
      <c r="M191" s="735"/>
      <c r="N191" s="735"/>
      <c r="O191" s="735"/>
      <c r="P191" s="17"/>
      <c r="Q191" s="17"/>
      <c r="R191" s="17"/>
      <c r="S191" s="17"/>
    </row>
    <row r="192" spans="2:19" ht="20.100000000000001" customHeight="1" x14ac:dyDescent="0.25">
      <c r="B192" s="17"/>
      <c r="C192" s="17"/>
      <c r="D192" s="17"/>
      <c r="E192" s="17"/>
      <c r="F192" s="735"/>
      <c r="G192" s="735"/>
      <c r="H192" s="735"/>
      <c r="I192" s="735"/>
      <c r="J192" s="17"/>
      <c r="K192" s="17"/>
      <c r="L192" s="735"/>
      <c r="M192" s="735"/>
      <c r="N192" s="735"/>
      <c r="O192" s="735"/>
      <c r="P192" s="17"/>
      <c r="Q192" s="17"/>
      <c r="R192" s="17"/>
      <c r="S192" s="17"/>
    </row>
    <row r="193" spans="1:20" ht="20.100000000000001" customHeight="1" x14ac:dyDescent="0.25">
      <c r="B193" s="17"/>
      <c r="C193" s="17"/>
      <c r="D193" s="17"/>
      <c r="E193" s="17"/>
      <c r="F193" s="677" t="s">
        <v>174</v>
      </c>
      <c r="G193" s="677"/>
      <c r="H193" s="677"/>
      <c r="I193" s="677"/>
      <c r="J193" s="17"/>
      <c r="K193" s="17"/>
      <c r="L193" s="677" t="s">
        <v>174</v>
      </c>
      <c r="M193" s="677"/>
      <c r="N193" s="677"/>
      <c r="O193" s="677"/>
      <c r="P193" s="17"/>
      <c r="Q193" s="17"/>
      <c r="R193" s="17"/>
      <c r="S193" s="17"/>
    </row>
    <row r="194" spans="1:20" ht="20.100000000000001" customHeight="1" x14ac:dyDescent="0.25">
      <c r="B194" s="17"/>
      <c r="C194" s="17"/>
      <c r="D194" s="17"/>
      <c r="E194" s="17"/>
      <c r="F194" s="677"/>
      <c r="G194" s="677"/>
      <c r="H194" s="677"/>
      <c r="I194" s="677"/>
      <c r="J194" s="17"/>
      <c r="K194" s="17"/>
      <c r="L194" s="677"/>
      <c r="M194" s="677"/>
      <c r="N194" s="677"/>
      <c r="O194" s="677"/>
      <c r="P194" s="17"/>
      <c r="Q194" s="17"/>
      <c r="R194" s="17"/>
      <c r="S194" s="17"/>
    </row>
    <row r="195" spans="1:20" ht="20.100000000000001" customHeight="1" x14ac:dyDescent="0.25">
      <c r="B195" s="17"/>
      <c r="C195" s="17"/>
      <c r="D195" s="17"/>
      <c r="E195" s="17"/>
      <c r="F195" s="17"/>
      <c r="G195" s="17"/>
      <c r="H195" s="17"/>
      <c r="I195" s="17"/>
      <c r="J195" s="17"/>
      <c r="K195" s="17"/>
      <c r="L195" s="17"/>
      <c r="M195" s="17"/>
      <c r="N195" s="17"/>
      <c r="O195" s="17"/>
      <c r="P195" s="17"/>
      <c r="Q195" s="17"/>
      <c r="R195" s="17"/>
      <c r="S195" s="17"/>
    </row>
    <row r="196" spans="1:20" ht="20.100000000000001" customHeight="1" x14ac:dyDescent="0.25"/>
    <row r="197" spans="1:20" s="112" customFormat="1" ht="74.25" customHeight="1" x14ac:dyDescent="0.25">
      <c r="A197" s="1"/>
      <c r="B197" s="114"/>
      <c r="C197" s="744" t="s">
        <v>684</v>
      </c>
      <c r="D197" s="744"/>
      <c r="E197" s="744"/>
      <c r="F197" s="744"/>
      <c r="G197" s="744"/>
      <c r="H197" s="744"/>
      <c r="I197" s="744"/>
      <c r="J197" s="744"/>
      <c r="K197" s="744"/>
      <c r="L197" s="744"/>
      <c r="M197" s="744"/>
      <c r="N197" s="744"/>
      <c r="O197" s="744"/>
      <c r="P197" s="744"/>
      <c r="Q197" s="744"/>
      <c r="R197" s="744"/>
      <c r="S197" s="744"/>
      <c r="T197" s="1"/>
    </row>
    <row r="198" spans="1:20" ht="20.100000000000001" customHeight="1" x14ac:dyDescent="0.25">
      <c r="B198" s="17"/>
      <c r="C198" s="17"/>
      <c r="D198" s="17"/>
      <c r="E198" s="17"/>
      <c r="F198" s="17"/>
      <c r="G198" s="17"/>
      <c r="H198" s="17"/>
      <c r="I198" s="17"/>
      <c r="J198" s="17"/>
      <c r="K198" s="17"/>
      <c r="L198" s="17"/>
      <c r="M198" s="17"/>
      <c r="N198" s="17"/>
      <c r="O198" s="17"/>
      <c r="P198" s="17"/>
      <c r="Q198" s="17"/>
      <c r="R198" s="17"/>
      <c r="S198" s="17"/>
    </row>
    <row r="199" spans="1:20" ht="20.100000000000001" customHeight="1" x14ac:dyDescent="0.25">
      <c r="B199" s="17"/>
      <c r="C199" s="242" t="s">
        <v>489</v>
      </c>
      <c r="D199" s="181"/>
      <c r="E199" s="181"/>
      <c r="F199" s="181"/>
      <c r="G199" s="181"/>
      <c r="H199" s="181"/>
      <c r="I199" s="181"/>
      <c r="J199" s="181"/>
      <c r="K199" s="181"/>
      <c r="L199" s="181"/>
      <c r="M199" s="181"/>
      <c r="N199" s="181"/>
      <c r="O199" s="181"/>
      <c r="P199" s="181"/>
      <c r="Q199" s="181"/>
      <c r="R199" s="181"/>
      <c r="S199" s="17"/>
    </row>
    <row r="200" spans="1:20" ht="20.100000000000001" customHeight="1" x14ac:dyDescent="0.25">
      <c r="B200" s="17"/>
      <c r="C200" s="700" t="s">
        <v>706</v>
      </c>
      <c r="D200" s="700"/>
      <c r="E200" s="700"/>
      <c r="F200" s="700"/>
      <c r="G200" s="700"/>
      <c r="H200" s="700"/>
      <c r="I200" s="700"/>
      <c r="J200" s="700"/>
      <c r="K200" s="700"/>
      <c r="L200" s="162"/>
      <c r="M200" s="162"/>
      <c r="N200" s="162"/>
      <c r="O200" s="149"/>
      <c r="P200" s="149"/>
      <c r="Q200" s="149"/>
      <c r="R200" s="149"/>
      <c r="S200" s="17"/>
    </row>
    <row r="201" spans="1:20" ht="20.100000000000001" customHeight="1" x14ac:dyDescent="0.25">
      <c r="B201" s="17"/>
      <c r="C201" s="700"/>
      <c r="D201" s="700"/>
      <c r="E201" s="700"/>
      <c r="F201" s="700"/>
      <c r="G201" s="700"/>
      <c r="H201" s="700"/>
      <c r="I201" s="700"/>
      <c r="J201" s="700"/>
      <c r="K201" s="700"/>
      <c r="L201" s="162"/>
      <c r="M201" s="162"/>
      <c r="N201" s="162"/>
      <c r="O201" s="149"/>
      <c r="P201" s="149"/>
      <c r="Q201" s="149"/>
      <c r="R201" s="149"/>
      <c r="S201" s="17"/>
    </row>
    <row r="202" spans="1:20" ht="20.100000000000001" customHeight="1" x14ac:dyDescent="0.3">
      <c r="B202" s="17"/>
      <c r="C202" s="17"/>
      <c r="D202" s="17"/>
      <c r="E202" s="17"/>
      <c r="F202" s="17"/>
      <c r="G202" s="17"/>
      <c r="H202" s="17"/>
      <c r="I202" s="17"/>
      <c r="J202" s="17"/>
      <c r="K202" s="17"/>
      <c r="L202" s="17"/>
      <c r="M202" s="231"/>
      <c r="N202" s="231"/>
      <c r="O202" s="231"/>
      <c r="P202" s="231"/>
      <c r="Q202" s="231"/>
      <c r="R202" s="231"/>
      <c r="S202" s="17"/>
    </row>
    <row r="203" spans="1:20" ht="20.100000000000001" customHeight="1" x14ac:dyDescent="0.25">
      <c r="B203" s="17"/>
      <c r="C203" s="17"/>
      <c r="D203" s="228" t="s">
        <v>162</v>
      </c>
      <c r="E203" s="74" t="s">
        <v>215</v>
      </c>
      <c r="F203" s="17"/>
      <c r="G203" s="17"/>
      <c r="H203" s="17"/>
      <c r="I203" s="17"/>
      <c r="J203" s="17"/>
      <c r="K203" s="17"/>
      <c r="L203" s="17"/>
      <c r="M203" s="17"/>
      <c r="N203" s="703" t="s">
        <v>393</v>
      </c>
      <c r="O203" s="703"/>
      <c r="P203" s="703"/>
      <c r="Q203" s="703"/>
      <c r="R203" s="150" t="e" vm="14">
        <v>#VALUE!</v>
      </c>
      <c r="S203" s="17"/>
    </row>
    <row r="204" spans="1:20" ht="20.100000000000001" customHeight="1" x14ac:dyDescent="0.25">
      <c r="B204" s="17"/>
      <c r="C204" s="17"/>
      <c r="D204" s="154" t="s">
        <v>163</v>
      </c>
      <c r="E204" s="74" t="s">
        <v>216</v>
      </c>
      <c r="F204" s="17"/>
      <c r="G204" s="17"/>
      <c r="H204" s="17"/>
      <c r="I204" s="17"/>
      <c r="J204" s="17"/>
      <c r="K204" s="17"/>
      <c r="L204" s="17"/>
      <c r="M204" s="17"/>
      <c r="N204" s="17"/>
      <c r="O204" s="17"/>
      <c r="P204" s="17"/>
      <c r="Q204" s="17"/>
      <c r="R204" s="17"/>
      <c r="S204" s="17"/>
    </row>
    <row r="205" spans="1:20" ht="20.100000000000001" customHeight="1" x14ac:dyDescent="0.25">
      <c r="B205" s="17"/>
      <c r="C205" s="17"/>
      <c r="D205" s="229" t="s">
        <v>164</v>
      </c>
      <c r="E205" s="74" t="s">
        <v>217</v>
      </c>
      <c r="F205" s="17"/>
      <c r="G205" s="17"/>
      <c r="H205" s="17"/>
      <c r="I205" s="17"/>
      <c r="J205" s="17"/>
      <c r="K205" s="17"/>
      <c r="L205" s="17"/>
      <c r="M205" s="17"/>
      <c r="N205" s="17"/>
      <c r="O205" s="17"/>
      <c r="P205" s="17"/>
      <c r="Q205" s="17"/>
      <c r="R205" s="17"/>
      <c r="S205" s="17"/>
    </row>
    <row r="206" spans="1:20" ht="20.100000000000001" customHeight="1" x14ac:dyDescent="0.25">
      <c r="B206" s="17"/>
      <c r="C206" s="17"/>
      <c r="D206" s="157" t="s">
        <v>156</v>
      </c>
      <c r="E206" s="74" t="s">
        <v>220</v>
      </c>
      <c r="F206" s="17"/>
      <c r="G206" s="17"/>
      <c r="H206" s="17"/>
      <c r="I206" s="17"/>
      <c r="J206" s="17"/>
      <c r="K206" s="17"/>
      <c r="L206" s="17"/>
      <c r="M206" s="17"/>
      <c r="N206" s="17"/>
      <c r="O206" s="17"/>
      <c r="P206" s="17"/>
      <c r="Q206" s="17"/>
      <c r="R206" s="17"/>
      <c r="S206" s="17"/>
    </row>
    <row r="207" spans="1:20" ht="20.100000000000001" customHeight="1" x14ac:dyDescent="0.25">
      <c r="B207" s="17"/>
      <c r="C207" s="183"/>
      <c r="D207" s="180" t="s">
        <v>27</v>
      </c>
      <c r="E207" s="74" t="s">
        <v>165</v>
      </c>
      <c r="F207" s="17"/>
      <c r="G207" s="17"/>
      <c r="H207" s="17"/>
      <c r="I207" s="17"/>
      <c r="J207" s="17"/>
      <c r="K207" s="17"/>
      <c r="L207" s="17"/>
      <c r="M207" s="17"/>
      <c r="N207" s="17"/>
      <c r="O207" s="17"/>
      <c r="P207" s="17"/>
      <c r="Q207" s="17"/>
      <c r="R207" s="17"/>
      <c r="S207" s="17"/>
    </row>
    <row r="208" spans="1:20" ht="20.100000000000001" customHeight="1" x14ac:dyDescent="0.25">
      <c r="B208" s="17"/>
      <c r="C208" s="17"/>
      <c r="D208" s="17"/>
      <c r="E208" s="17"/>
      <c r="F208" s="17"/>
      <c r="G208" s="17"/>
      <c r="H208" s="17"/>
      <c r="I208" s="677" t="s">
        <v>174</v>
      </c>
      <c r="J208" s="677"/>
      <c r="K208" s="677"/>
      <c r="L208" s="677"/>
      <c r="M208" s="17"/>
      <c r="N208" s="17"/>
      <c r="O208" s="17"/>
      <c r="P208" s="17"/>
      <c r="Q208" s="17"/>
      <c r="R208" s="17"/>
      <c r="S208" s="17"/>
    </row>
    <row r="209" spans="2:19" ht="20.100000000000001" customHeight="1" x14ac:dyDescent="0.25">
      <c r="B209" s="17"/>
      <c r="C209" s="17"/>
      <c r="D209" s="17"/>
      <c r="E209" s="17"/>
      <c r="F209" s="17"/>
      <c r="G209" s="17"/>
      <c r="H209" s="17"/>
      <c r="I209" s="677"/>
      <c r="J209" s="677"/>
      <c r="K209" s="677"/>
      <c r="L209" s="677"/>
      <c r="M209" s="17"/>
      <c r="N209" s="17"/>
      <c r="O209" s="17"/>
      <c r="P209" s="17"/>
      <c r="Q209" s="17"/>
      <c r="R209" s="17"/>
      <c r="S209" s="17"/>
    </row>
    <row r="210" spans="2:19" ht="20.100000000000001" customHeight="1" x14ac:dyDescent="0.25">
      <c r="B210" s="17"/>
      <c r="C210" s="17"/>
      <c r="D210" s="17"/>
      <c r="E210" s="17"/>
      <c r="F210" s="17"/>
      <c r="G210" s="17"/>
      <c r="H210" s="17"/>
      <c r="I210" s="17"/>
      <c r="J210" s="17"/>
      <c r="K210" s="17"/>
      <c r="L210" s="17"/>
      <c r="M210" s="17"/>
      <c r="N210" s="17"/>
      <c r="O210" s="17"/>
      <c r="P210" s="17"/>
      <c r="Q210" s="17"/>
      <c r="R210" s="17"/>
      <c r="S210" s="17"/>
    </row>
    <row r="211" spans="2:19" ht="20.100000000000001" customHeight="1" x14ac:dyDescent="0.25">
      <c r="B211" s="17"/>
      <c r="C211" s="740" t="s">
        <v>733</v>
      </c>
      <c r="D211" s="740"/>
      <c r="E211" s="740"/>
      <c r="F211" s="740"/>
      <c r="G211" s="740"/>
      <c r="H211" s="740"/>
      <c r="I211" s="740"/>
      <c r="J211" s="740"/>
      <c r="K211" s="740"/>
      <c r="L211" s="740"/>
      <c r="M211" s="740"/>
      <c r="N211" s="740"/>
      <c r="O211" s="740"/>
      <c r="P211" s="740"/>
      <c r="Q211" s="740"/>
      <c r="R211" s="740"/>
      <c r="S211" s="17"/>
    </row>
    <row r="212" spans="2:19" ht="20.100000000000001" customHeight="1" x14ac:dyDescent="0.25">
      <c r="B212" s="17"/>
      <c r="C212" s="746" t="s">
        <v>891</v>
      </c>
      <c r="D212" s="746"/>
      <c r="E212" s="746"/>
      <c r="F212" s="746"/>
      <c r="G212" s="746"/>
      <c r="H212" s="746"/>
      <c r="I212" s="746"/>
      <c r="J212" s="746"/>
      <c r="K212" s="746"/>
      <c r="L212" s="746"/>
      <c r="M212" s="746"/>
      <c r="N212" s="243"/>
      <c r="O212" s="705" t="s">
        <v>475</v>
      </c>
      <c r="P212" s="705"/>
      <c r="Q212" s="705"/>
      <c r="R212" s="174" t="e" vm="13">
        <v>#VALUE!</v>
      </c>
      <c r="S212" s="17"/>
    </row>
    <row r="213" spans="2:19" ht="20.25" customHeight="1" x14ac:dyDescent="0.25">
      <c r="B213" s="17"/>
      <c r="C213" s="746"/>
      <c r="D213" s="746"/>
      <c r="E213" s="746"/>
      <c r="F213" s="746"/>
      <c r="G213" s="746"/>
      <c r="H213" s="746"/>
      <c r="I213" s="746"/>
      <c r="J213" s="746"/>
      <c r="K213" s="746"/>
      <c r="L213" s="746"/>
      <c r="M213" s="746"/>
      <c r="N213" s="243"/>
      <c r="O213" s="149"/>
      <c r="P213" s="149"/>
      <c r="Q213" s="149"/>
      <c r="R213" s="149"/>
      <c r="S213" s="17"/>
    </row>
    <row r="214" spans="2:19" ht="20.100000000000001" customHeight="1" x14ac:dyDescent="0.3">
      <c r="B214" s="17"/>
      <c r="C214" s="746"/>
      <c r="D214" s="746"/>
      <c r="E214" s="746"/>
      <c r="F214" s="746"/>
      <c r="G214" s="746"/>
      <c r="H214" s="746"/>
      <c r="I214" s="746"/>
      <c r="J214" s="746"/>
      <c r="K214" s="746"/>
      <c r="L214" s="746"/>
      <c r="M214" s="746"/>
      <c r="N214" s="243"/>
      <c r="O214" s="236"/>
      <c r="P214" s="188" t="s">
        <v>152</v>
      </c>
      <c r="Q214" s="188"/>
      <c r="R214" s="150" t="e" vm="14">
        <v>#VALUE!</v>
      </c>
      <c r="S214" s="17"/>
    </row>
    <row r="215" spans="2:19" ht="20.100000000000001" customHeight="1" x14ac:dyDescent="0.3">
      <c r="B215" s="17"/>
      <c r="C215" s="244"/>
      <c r="D215" s="244"/>
      <c r="E215" s="244"/>
      <c r="F215" s="244"/>
      <c r="G215" s="244"/>
      <c r="H215" s="244"/>
      <c r="I215" s="244"/>
      <c r="J215" s="244"/>
      <c r="K215" s="244"/>
      <c r="L215" s="244"/>
      <c r="M215" s="244"/>
      <c r="N215" s="243"/>
      <c r="O215" s="245"/>
      <c r="P215" s="246"/>
      <c r="Q215" s="246"/>
      <c r="R215" s="240"/>
      <c r="S215" s="17"/>
    </row>
    <row r="216" spans="2:19" ht="20.100000000000001" customHeight="1" x14ac:dyDescent="0.25">
      <c r="B216" s="17"/>
      <c r="C216" s="17"/>
      <c r="D216" s="228" t="s">
        <v>162</v>
      </c>
      <c r="E216" s="74" t="s">
        <v>215</v>
      </c>
      <c r="F216" s="17"/>
      <c r="G216" s="17"/>
      <c r="H216" s="17"/>
      <c r="I216" s="17"/>
      <c r="J216" s="17"/>
      <c r="K216" s="17"/>
      <c r="L216" s="17"/>
      <c r="M216" s="17"/>
      <c r="N216" s="17"/>
      <c r="O216" s="17"/>
      <c r="P216" s="17"/>
      <c r="Q216" s="17"/>
      <c r="R216" s="17"/>
      <c r="S216" s="17"/>
    </row>
    <row r="217" spans="2:19" ht="20.100000000000001" customHeight="1" x14ac:dyDescent="0.25">
      <c r="B217" s="17"/>
      <c r="C217" s="17"/>
      <c r="D217" s="154" t="s">
        <v>163</v>
      </c>
      <c r="E217" s="74" t="s">
        <v>216</v>
      </c>
      <c r="F217" s="17"/>
      <c r="G217" s="17"/>
      <c r="H217" s="17"/>
      <c r="I217" s="17"/>
      <c r="J217" s="71"/>
      <c r="K217" s="17"/>
      <c r="L217" s="17"/>
      <c r="M217" s="17"/>
      <c r="N217" s="17"/>
      <c r="O217" s="703" t="s">
        <v>373</v>
      </c>
      <c r="P217" s="703"/>
      <c r="Q217" s="703"/>
      <c r="R217" s="150" t="e" vm="14">
        <v>#VALUE!</v>
      </c>
      <c r="S217" s="17"/>
    </row>
    <row r="218" spans="2:19" ht="20.100000000000001" customHeight="1" x14ac:dyDescent="0.25">
      <c r="B218" s="17"/>
      <c r="C218" s="17"/>
      <c r="D218" s="229" t="s">
        <v>164</v>
      </c>
      <c r="E218" s="74" t="s">
        <v>217</v>
      </c>
      <c r="F218" s="17"/>
      <c r="G218" s="17"/>
      <c r="H218" s="17"/>
      <c r="I218" s="17"/>
      <c r="J218" s="17"/>
      <c r="K218" s="17"/>
      <c r="L218" s="17"/>
      <c r="M218" s="17"/>
      <c r="N218" s="17"/>
      <c r="O218" s="17"/>
      <c r="P218" s="17"/>
      <c r="Q218" s="17"/>
      <c r="R218" s="17"/>
      <c r="S218" s="17"/>
    </row>
    <row r="219" spans="2:19" ht="20.100000000000001" customHeight="1" x14ac:dyDescent="0.25">
      <c r="B219" s="17"/>
      <c r="C219" s="17"/>
      <c r="D219" s="157" t="s">
        <v>156</v>
      </c>
      <c r="E219" s="74" t="s">
        <v>220</v>
      </c>
      <c r="F219" s="17"/>
      <c r="G219" s="17"/>
      <c r="H219" s="17"/>
      <c r="I219" s="17"/>
      <c r="J219" s="17"/>
      <c r="K219" s="17"/>
      <c r="L219" s="17"/>
      <c r="M219" s="17"/>
      <c r="N219" s="17"/>
      <c r="O219" s="17"/>
      <c r="P219" s="17"/>
      <c r="Q219" s="17"/>
      <c r="R219" s="17"/>
      <c r="S219" s="17"/>
    </row>
    <row r="220" spans="2:19" ht="20.100000000000001" customHeight="1" x14ac:dyDescent="0.25">
      <c r="B220" s="17"/>
      <c r="C220" s="17"/>
      <c r="D220" s="180" t="s">
        <v>27</v>
      </c>
      <c r="E220" s="74" t="s">
        <v>165</v>
      </c>
      <c r="F220" s="17"/>
      <c r="G220" s="17"/>
      <c r="H220" s="17"/>
      <c r="I220" s="17"/>
      <c r="J220" s="17"/>
      <c r="K220" s="17"/>
      <c r="L220" s="17"/>
      <c r="M220" s="17"/>
      <c r="N220" s="17"/>
      <c r="O220" s="17"/>
      <c r="P220" s="17"/>
      <c r="Q220" s="17"/>
      <c r="R220" s="17"/>
      <c r="S220" s="17"/>
    </row>
    <row r="221" spans="2:19" ht="20.100000000000001" customHeight="1" x14ac:dyDescent="0.25">
      <c r="B221" s="17"/>
      <c r="C221" s="183"/>
      <c r="D221" s="17"/>
      <c r="E221" s="17"/>
      <c r="F221" s="17"/>
      <c r="G221" s="17"/>
      <c r="H221" s="17"/>
      <c r="I221" s="17"/>
      <c r="J221" s="17"/>
      <c r="K221" s="17"/>
      <c r="L221" s="17"/>
      <c r="M221" s="17"/>
      <c r="N221" s="17"/>
      <c r="O221" s="17"/>
      <c r="P221" s="17"/>
      <c r="Q221" s="17"/>
      <c r="R221" s="17"/>
      <c r="S221" s="17"/>
    </row>
    <row r="222" spans="2:19" ht="20.100000000000001" customHeight="1" x14ac:dyDescent="0.25">
      <c r="B222" s="17"/>
      <c r="C222" s="17"/>
      <c r="D222" s="17"/>
      <c r="E222" s="17"/>
      <c r="F222" s="745" t="s">
        <v>491</v>
      </c>
      <c r="G222" s="745"/>
      <c r="H222" s="745"/>
      <c r="I222" s="745"/>
      <c r="J222" s="17"/>
      <c r="K222" s="17"/>
      <c r="L222" s="745" t="s">
        <v>492</v>
      </c>
      <c r="M222" s="745"/>
      <c r="N222" s="745"/>
      <c r="O222" s="745"/>
      <c r="P222" s="17"/>
      <c r="Q222" s="17"/>
      <c r="R222" s="17"/>
      <c r="S222" s="17"/>
    </row>
    <row r="223" spans="2:19" ht="20.100000000000001" customHeight="1" x14ac:dyDescent="0.25">
      <c r="B223" s="17"/>
      <c r="C223" s="17"/>
      <c r="D223" s="17"/>
      <c r="E223" s="17"/>
      <c r="F223" s="745"/>
      <c r="G223" s="745"/>
      <c r="H223" s="745"/>
      <c r="I223" s="745"/>
      <c r="J223" s="17"/>
      <c r="K223" s="17"/>
      <c r="L223" s="745"/>
      <c r="M223" s="745"/>
      <c r="N223" s="745"/>
      <c r="O223" s="745"/>
      <c r="P223" s="17"/>
      <c r="Q223" s="17"/>
      <c r="R223" s="17"/>
      <c r="S223" s="17"/>
    </row>
    <row r="224" spans="2:19" ht="20.100000000000001" customHeight="1" x14ac:dyDescent="0.25">
      <c r="B224" s="17"/>
      <c r="C224" s="17"/>
      <c r="D224" s="17"/>
      <c r="E224" s="17"/>
      <c r="F224" s="745"/>
      <c r="G224" s="745"/>
      <c r="H224" s="745"/>
      <c r="I224" s="745"/>
      <c r="J224" s="17"/>
      <c r="K224" s="17"/>
      <c r="L224" s="745"/>
      <c r="M224" s="745"/>
      <c r="N224" s="745"/>
      <c r="O224" s="745"/>
      <c r="P224" s="17"/>
      <c r="Q224" s="17"/>
      <c r="R224" s="17"/>
      <c r="S224" s="17"/>
    </row>
    <row r="225" spans="2:19" ht="20.100000000000001" customHeight="1" x14ac:dyDescent="0.25">
      <c r="B225" s="17"/>
      <c r="C225" s="17"/>
      <c r="D225" s="17"/>
      <c r="E225" s="17"/>
      <c r="F225" s="677" t="s">
        <v>174</v>
      </c>
      <c r="G225" s="677"/>
      <c r="H225" s="677"/>
      <c r="I225" s="677"/>
      <c r="J225" s="17"/>
      <c r="K225" s="17"/>
      <c r="L225" s="677" t="s">
        <v>174</v>
      </c>
      <c r="M225" s="677"/>
      <c r="N225" s="677"/>
      <c r="O225" s="677"/>
      <c r="P225" s="17"/>
      <c r="Q225" s="17"/>
      <c r="R225" s="17"/>
      <c r="S225" s="17"/>
    </row>
    <row r="226" spans="2:19" ht="20.100000000000001" customHeight="1" x14ac:dyDescent="0.25">
      <c r="B226" s="17"/>
      <c r="C226" s="17"/>
      <c r="D226" s="17"/>
      <c r="E226" s="17"/>
      <c r="F226" s="677"/>
      <c r="G226" s="677"/>
      <c r="H226" s="677"/>
      <c r="I226" s="677"/>
      <c r="J226" s="17"/>
      <c r="K226" s="17"/>
      <c r="L226" s="677"/>
      <c r="M226" s="677"/>
      <c r="N226" s="677"/>
      <c r="O226" s="677"/>
      <c r="P226" s="17"/>
      <c r="Q226" s="17"/>
      <c r="R226" s="17"/>
      <c r="S226" s="17"/>
    </row>
    <row r="227" spans="2:19" ht="20.100000000000001" customHeight="1" x14ac:dyDescent="0.25">
      <c r="B227" s="17"/>
      <c r="C227" s="17"/>
      <c r="D227" s="17"/>
      <c r="E227" s="17"/>
      <c r="F227" s="17"/>
      <c r="G227" s="17"/>
      <c r="H227" s="17"/>
      <c r="I227" s="17"/>
      <c r="J227" s="17"/>
      <c r="K227" s="17"/>
      <c r="L227" s="17"/>
      <c r="M227" s="17"/>
      <c r="N227" s="17"/>
      <c r="O227" s="17"/>
      <c r="P227" s="17"/>
      <c r="Q227" s="17"/>
      <c r="R227" s="17"/>
      <c r="S227" s="17"/>
    </row>
    <row r="228" spans="2:19" ht="20.100000000000001" customHeight="1" x14ac:dyDescent="0.25"/>
    <row r="229" spans="2:19" ht="20.100000000000001" customHeight="1" x14ac:dyDescent="0.25">
      <c r="B229" s="717" t="s">
        <v>802</v>
      </c>
      <c r="C229" s="717"/>
      <c r="D229" s="717"/>
      <c r="Q229" s="717" t="s">
        <v>723</v>
      </c>
      <c r="R229" s="717"/>
      <c r="S229" s="717"/>
    </row>
    <row r="230" spans="2:19" ht="20.100000000000001" customHeight="1" x14ac:dyDescent="0.25">
      <c r="B230" s="717"/>
      <c r="C230" s="717"/>
      <c r="D230" s="717"/>
      <c r="I230" s="724" t="s">
        <v>803</v>
      </c>
      <c r="J230" s="724"/>
      <c r="K230" s="724"/>
      <c r="L230" s="724"/>
      <c r="Q230" s="717"/>
      <c r="R230" s="717"/>
      <c r="S230" s="717"/>
    </row>
    <row r="231" spans="2:19" x14ac:dyDescent="0.25"/>
    <row r="232" spans="2:19" x14ac:dyDescent="0.25"/>
  </sheetData>
  <sheetProtection algorithmName="SHA-512" hashValue="4MQ7u4UyAXOXISZpmmwAEfrlye7rI56RKNIU+UwQVTPf7903n0lKCNNkHnaGNEtDr7dfa3RCNXGZCjOlIF1mSQ==" saltValue="BaIe7eqhLLlCBcmUpFZbaA==" spinCount="100000" sheet="1" objects="1" scenarios="1"/>
  <protectedRanges>
    <protectedRange sqref="I208 F225 L225" name="Section D"/>
    <protectedRange sqref="F144 L144 F160 L160" name="Section B"/>
    <protectedRange sqref="I51 I63 I77 F90 F94 F98 F102 L90 L94 L98 L102 I114 I125" name="Section II A"/>
    <protectedRange sqref="I176 F193 L193" name="Section C"/>
  </protectedRanges>
  <mergeCells count="84">
    <mergeCell ref="I230:L230"/>
    <mergeCell ref="I114:L115"/>
    <mergeCell ref="I125:L126"/>
    <mergeCell ref="F144:I145"/>
    <mergeCell ref="L141:O143"/>
    <mergeCell ref="F141:I143"/>
    <mergeCell ref="C129:S129"/>
    <mergeCell ref="O139:Q139"/>
    <mergeCell ref="C132:L134"/>
    <mergeCell ref="M120:Q120"/>
    <mergeCell ref="Q140:S140"/>
    <mergeCell ref="P150:Q150"/>
    <mergeCell ref="O169:Q169"/>
    <mergeCell ref="L144:O145"/>
    <mergeCell ref="L160:O161"/>
    <mergeCell ref="L157:O159"/>
    <mergeCell ref="C148:M150"/>
    <mergeCell ref="C167:M169"/>
    <mergeCell ref="B229:D230"/>
    <mergeCell ref="I208:L209"/>
    <mergeCell ref="F225:I226"/>
    <mergeCell ref="C197:S197"/>
    <mergeCell ref="L193:O194"/>
    <mergeCell ref="L225:O226"/>
    <mergeCell ref="F222:I224"/>
    <mergeCell ref="L222:O224"/>
    <mergeCell ref="O217:Q217"/>
    <mergeCell ref="O212:Q212"/>
    <mergeCell ref="Q229:S230"/>
    <mergeCell ref="N203:Q203"/>
    <mergeCell ref="C212:M214"/>
    <mergeCell ref="C200:K201"/>
    <mergeCell ref="O85:Q85"/>
    <mergeCell ref="O73:Q73"/>
    <mergeCell ref="C211:R211"/>
    <mergeCell ref="F193:I194"/>
    <mergeCell ref="C6:L7"/>
    <mergeCell ref="I51:L52"/>
    <mergeCell ref="I63:L64"/>
    <mergeCell ref="C55:N56"/>
    <mergeCell ref="D10:M10"/>
    <mergeCell ref="D11:M11"/>
    <mergeCell ref="D12:M12"/>
    <mergeCell ref="D18:L19"/>
    <mergeCell ref="E24:L26"/>
    <mergeCell ref="E31:L34"/>
    <mergeCell ref="E27:L30"/>
    <mergeCell ref="P46:Q46"/>
    <mergeCell ref="I77:L78"/>
    <mergeCell ref="C81:N82"/>
    <mergeCell ref="O83:Q83"/>
    <mergeCell ref="C43:L44"/>
    <mergeCell ref="C67:L70"/>
    <mergeCell ref="O75:Q75"/>
    <mergeCell ref="O71:Q71"/>
    <mergeCell ref="O57:Q57"/>
    <mergeCell ref="F90:I91"/>
    <mergeCell ref="L90:O91"/>
    <mergeCell ref="F98:I99"/>
    <mergeCell ref="F89:I89"/>
    <mergeCell ref="L89:O89"/>
    <mergeCell ref="F93:I93"/>
    <mergeCell ref="L98:O99"/>
    <mergeCell ref="N110:Q110"/>
    <mergeCell ref="L97:O97"/>
    <mergeCell ref="F97:I97"/>
    <mergeCell ref="L93:O93"/>
    <mergeCell ref="C106:N107"/>
    <mergeCell ref="P108:Q108"/>
    <mergeCell ref="F101:I101"/>
    <mergeCell ref="L101:O101"/>
    <mergeCell ref="F102:I103"/>
    <mergeCell ref="L102:O103"/>
    <mergeCell ref="F94:I95"/>
    <mergeCell ref="L94:O95"/>
    <mergeCell ref="F190:I192"/>
    <mergeCell ref="F160:I161"/>
    <mergeCell ref="F157:I159"/>
    <mergeCell ref="I176:L177"/>
    <mergeCell ref="L190:O192"/>
    <mergeCell ref="O187:Q187"/>
    <mergeCell ref="O185:Q185"/>
    <mergeCell ref="O183:Q183"/>
    <mergeCell ref="C180:M182"/>
  </mergeCells>
  <phoneticPr fontId="6" type="noConversion"/>
  <dataValidations count="2">
    <dataValidation type="list" allowBlank="1" showInputMessage="1" showErrorMessage="1" sqref="F225:I226 L193:O194 L225:O226 F193:I194 I176:L177 I208:L209" xr:uid="{164D4883-9DD3-4F7D-9EBD-009B98980624}">
      <formula1>HMLN_Options</formula1>
    </dataValidation>
    <dataValidation type="list" allowBlank="1" showInputMessage="1" showErrorMessage="1" sqref="I51:L52 I63:L64 I77:L78 F90:I91 F94:I95 F98:I99 F102:I103 L90:O91 L94:O95 L98:O99 L102:O103 I114:L115 I125:L126 F144:I145 L144:O145 F160:I161 L160:O161" xr:uid="{B5324FC8-D428-492F-AE66-36C26613BFA1}">
      <formula1>HML_Options</formula1>
    </dataValidation>
  </dataValidations>
  <hyperlinks>
    <hyperlink ref="P46:Q46" location="Def_Exposure" display="Exposure" xr:uid="{BDF5B6A7-796D-8341-812C-57193F856CC1}"/>
    <hyperlink ref="R46" location="Def_Exposure" display="Def_Exposure" xr:uid="{9B6263D5-52F8-154D-96B4-C1256DC265EB}"/>
    <hyperlink ref="P46:R46" location="Def_FloodRisk" display="Exposure" xr:uid="{CCDEDBD1-B5C6-6240-8541-C02F121326A7}"/>
    <hyperlink ref="O57" location="Info_CritInfrastructure" display="Critical Infrastructure" xr:uid="{DA8B561E-7DA4-984F-92BE-9CB8F8F070A6}"/>
    <hyperlink ref="O57:P57" location="Def_CritInfras" display="Critical Infrastructure" xr:uid="{CB951CE9-1A87-714A-BBD0-AF19E614F330}"/>
    <hyperlink ref="O57:Q57" location="Info_CritInfrastructure" display="Critical Infrastructure" xr:uid="{3E62B088-7DDE-1B4C-B633-B34892C19FF5}"/>
    <hyperlink ref="O57:R57" location="Info_Stormwater" display="Critical Infrastructure" xr:uid="{18A2DA48-947F-964A-86CC-CF799B8D288E}"/>
    <hyperlink ref="O83" location="Info_CritInfrastructure" display="Critical Infrastructure" xr:uid="{45362E69-2930-2E4D-9E5C-8C5C8569B9AD}"/>
    <hyperlink ref="O83:P83" location="Def_CritInfras" display="Critical Infrastructure" xr:uid="{0792088A-454E-3E46-BAF6-36D9C061129E}"/>
    <hyperlink ref="O83:Q83" location="Info_CritInfrastructure" display="Infrastructures essentielles" xr:uid="{FB404FC3-4B62-0449-BC03-E03BED857BB8}"/>
    <hyperlink ref="O85" location="Info_CritInfrastructure" display="Critical Infrastructure" xr:uid="{1DC3AB4B-4FAD-ED4B-ABD8-5DB17AC1B7E2}"/>
    <hyperlink ref="O85:P85" location="Def_CritInfras" display="Critical Infrastructure" xr:uid="{D4E7174E-AD62-154E-8FE2-611D9BFB2955}"/>
    <hyperlink ref="O85:Q85" location="Info_CritInfrastructure" display="Critical Infrastructure" xr:uid="{70F18F30-7011-4E42-909C-6A2A1A36ADBC}"/>
    <hyperlink ref="O85:R85" location="Info_EmergencyResponse" display="Emergency Response" xr:uid="{CE0AA5E9-6251-764A-A1A5-40FB45E7F7F7}"/>
    <hyperlink ref="O73" location="Info_CritInfrastructure" display="Critical Infrastructure" xr:uid="{005E393D-FEDD-7A49-BFAC-B9537F72FE8D}"/>
    <hyperlink ref="O73:P73" location="Def_CritInfras" display="Critical Infrastructure" xr:uid="{F2820E1A-C98C-F64D-A2D6-679142CC869F}"/>
    <hyperlink ref="O73:Q73" location="Info_CritInfrastructure" display="Critical Infrastructure" xr:uid="{8BDB7ACF-C28C-B54F-ACBA-C1167A820645}"/>
    <hyperlink ref="O73:R73" location="Info_VulnerablePopulations" display="Vulnerable Populations" xr:uid="{DDE94E03-A777-BB43-A6F5-B2B0FBE66AD9}"/>
    <hyperlink ref="O75:Q75" location="Info_FloodRiskAssessment" display="Flood Risk Assessment" xr:uid="{604D207B-150B-6445-8680-48A848051864}"/>
    <hyperlink ref="P108:R108" location="Def_NaturalAssets" display="Actifs naturels" xr:uid="{0F84EDF3-FEA3-8A40-92A2-C99DABCCA800}"/>
    <hyperlink ref="N110:R110" location="Info_NaturalInfrastructure" display="Natural Assets and Natural Infrastructure" xr:uid="{48EEC973-4C5C-A047-886F-EB659C43056D}"/>
    <hyperlink ref="R120" location="Info_NaturalInfrastructure" display="Natural Assets and Natural Infrastructure" xr:uid="{D18E5D2B-4DA9-B94A-B0F2-0C1C7AC09A57}"/>
    <hyperlink ref="R214" location="Info_NaturalInfrastructure" display="Natural Assets and Natural Infrastructure" xr:uid="{D5369B73-B696-4A44-9D60-CF8511311E03}"/>
    <hyperlink ref="P214:R214" location="Info_FloodMapping" display="Flood Mapping" xr:uid="{56C10FC3-A2A8-5241-8951-3108ACE864C0}"/>
    <hyperlink ref="R203" location="Info_NaturalInfrastructure" display="Natural Assets and Natural Infrastructure" xr:uid="{EF03B69F-1280-7C46-9CC2-3B80F8879EFC}"/>
    <hyperlink ref="N203:R203" location="Info_NaturalInfrastructure" display="Natural Assets and Natural Infrastructure" xr:uid="{363706A2-CA59-A94A-B530-8C372224CA5C}"/>
    <hyperlink ref="R139" location="Info_FloodRiskAssessment" display="Info_FloodRiskAssessment" xr:uid="{4A9C6468-8571-0A48-AF6D-3C1474B92CD0}"/>
    <hyperlink ref="R150" location="Info_NaturalInfrastructure" display="Natural Assets and Natural Infrastructure" xr:uid="{E92538AE-5120-DC47-9B8B-D9E600E2704A}"/>
    <hyperlink ref="P150:R150" location="Info_SewerSystems" display="Sewer Systems" xr:uid="{E2274A2D-A07C-5D4A-A748-E03AAC94519B}"/>
    <hyperlink ref="R169" location="Def_NaturalAssets" display="Natural Assets " xr:uid="{C5CC02E7-72F2-4649-845A-89B702E62147}"/>
    <hyperlink ref="O169:R169" location="Def_WatershedMgmt" display="Watershed Management" xr:uid="{424E59B8-294D-CD44-B8CB-6216C02E25A0}"/>
    <hyperlink ref="P6:Q6" location="Def_Exposure" display="Exposure" xr:uid="{F5796C62-A1B5-484C-B9AB-D807F89C2B1C}"/>
    <hyperlink ref="R6" location="Def_Exposure" display="Def_Exposure" xr:uid="{5FDF4E15-6C04-9246-ADC4-0C0AAE32729C}"/>
    <hyperlink ref="P6:R6" location="Def_FloodPreparedness" display="Flood Preparedness" xr:uid="{29CB367F-159B-0B4D-AB8B-9696ADF73C00}"/>
    <hyperlink ref="O71:Q71" location="Def_VulnerablePopulations" display="Populations vulnérables" xr:uid="{E278DADC-E361-4E4A-9013-71B850073FE0}"/>
    <hyperlink ref="R71" location="Def_VulnerablePopulations" display="Def_VulnerablePopulations" xr:uid="{84D7BF6D-4817-4E42-9985-E4259B157C8C}"/>
    <hyperlink ref="O139:Q139" location="Info_FloodRiskAssessment" display="Évaluation du risque inondation" xr:uid="{6688E77D-7221-4B8D-B36C-84E5EB563C44}"/>
    <hyperlink ref="R83" location="Info_CritInfrastructure" display="Info_CritInfrastructure" xr:uid="{1883CBDD-D46F-4365-993C-2FA0070C130D}"/>
    <hyperlink ref="M120:R120" location="Info_PropertyFlood" display="Résilience des biens immobiliers aux inondations" xr:uid="{8CA6E705-9BEF-4A2D-937E-E52B8961CBC9}"/>
    <hyperlink ref="P135:R135" location="Def_FloodRiskMaps" display="Flood Risk Maps" xr:uid="{C1EF0CA6-103B-8243-9032-95969C2AD03A}"/>
    <hyperlink ref="R135" location="Def_NaturalAssets" display="Natural Assets " xr:uid="{760CD77D-A797-5D42-844B-50F8E0DB47AB}"/>
    <hyperlink ref="P137:R137" location="Info_FloodMapping" display="Flood Mapping" xr:uid="{5CFA3EFB-3C2B-2D4B-A896-06EC0CCABD14}"/>
    <hyperlink ref="R137" location="Info_NaturalInfrastructure" display="Natural Assets and Natural Infrastructure" xr:uid="{D8C668C5-CC80-E948-A15E-1C71515884AA}"/>
    <hyperlink ref="R217" location="Info_NaturalInfrastructure" display="Natural Assets and Natural Infrastructure" xr:uid="{2C0AD0B8-E7EE-4F8A-A4F4-7C4395733645}"/>
    <hyperlink ref="O217:R217" location="Info_FloodRiskAssessment" display="Flood Risk Assessment" xr:uid="{E97C72DE-23F5-4950-8339-0F2F6E5F6A85}"/>
    <hyperlink ref="R187" location="Info_FloodRiskAssessment" display="Info_FloodRiskAssessment" xr:uid="{D5C8BB36-BED5-4742-8F7B-70860826E159}"/>
    <hyperlink ref="O187:Q187" location="Info_FloodRiskAssessment" display="Évaluation du risque inondation" xr:uid="{B29DBE64-6BD3-491E-BF96-224CFB895D5D}"/>
    <hyperlink ref="R183" location="Def_NaturalAssets" display="Natural Assets " xr:uid="{D7D16BF8-A31E-4F8D-9F28-FA7802C8506D}"/>
    <hyperlink ref="R185" location="Info_NaturalInfrastructure" display="Natural Assets and Natural Infrastructure" xr:uid="{6A05B2E9-3EAD-465F-92D8-E46A9DB5346A}"/>
    <hyperlink ref="O183:R183" location="Def_FloodRiskMaps" display="Cartes des risques d'inondation" xr:uid="{EB7CA44E-4290-496E-B23D-D5FAB8B1A0B9}"/>
    <hyperlink ref="O187:R187" location="Info_FloodRiskAssessment" display="Évaluation du risque inondation" xr:uid="{16247676-E9B2-4AC1-B60C-CAEA361B8C39}"/>
    <hyperlink ref="O185:R185" location="Info_FloodMapping" display="Cartographie des inondations" xr:uid="{B6DDDF7B-DC56-4C41-96E7-2160F3E83212}"/>
    <hyperlink ref="R212" location="Def_NaturalAssets" display="Natural Assets " xr:uid="{FFAC619E-71D7-4CA3-930B-C3C2489F295F}"/>
    <hyperlink ref="O212:R212" location="Def_FloodRiskMaps" display="Cartes des risques d'inondation" xr:uid="{4C7AA6D2-F8FE-484B-8E7D-AE05B69F9187}"/>
    <hyperlink ref="Q229:S230" location="'Section III'!B5" display="To Section III" xr:uid="{8BB471C5-B2DF-4BF1-BAFF-B54593A912FC}"/>
    <hyperlink ref="B229:D230" location="'Section I'!B5" display="Back to Section I" xr:uid="{B8621678-DAC7-4532-8CB5-CF7BE0FE8EFC}"/>
    <hyperlink ref="I230:K230" location="'Start Here'!A1" display="Return to top of page" xr:uid="{E0454DC8-2183-4826-ADC4-416D1613A498}"/>
    <hyperlink ref="I230:L230" location="'Section II'!B5" display="Return to top of page" xr:uid="{72D2E3A3-6D79-453A-9A36-CF6A10A95797}"/>
  </hyperlinks>
  <printOptions horizontalCentered="1"/>
  <pageMargins left="0.39370078740157483" right="0.39370078740157483" top="0.39370078740157483" bottom="0.39370078740157483" header="0.51181102362204722" footer="0.51181102362204722"/>
  <pageSetup scale="55" fitToHeight="0" orientation="portrait" horizontalDpi="1200" verticalDpi="1200" r:id="rId1"/>
  <headerFooter>
    <oddFooter>&amp;LDiagnostic du risque d'inondation municipal&amp;CSection III: Préparation aux inondations - Analyse des risques&amp;R&amp;P of &amp;N</oddFooter>
  </headerFooter>
  <rowBreaks count="3" manualBreakCount="3">
    <brk id="39" max="19" man="1"/>
    <brk id="104" max="19" man="1"/>
    <brk id="163"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594B7-BAF1-4C86-BEEE-A596732C830E}">
  <sheetPr>
    <tabColor theme="8" tint="0.39997558519241921"/>
    <pageSetUpPr fitToPage="1"/>
  </sheetPr>
  <dimension ref="A1:AB413"/>
  <sheetViews>
    <sheetView showGridLines="0" zoomScaleNormal="100" workbookViewId="0">
      <pane ySplit="4" topLeftCell="A5" activePane="bottomLeft" state="frozen"/>
      <selection pane="bottomLeft"/>
    </sheetView>
  </sheetViews>
  <sheetFormatPr defaultColWidth="0" defaultRowHeight="14.4" zeroHeight="1" x14ac:dyDescent="0.25"/>
  <cols>
    <col min="1" max="1" width="3.59765625" style="1" customWidth="1"/>
    <col min="2" max="18" width="8.8984375" style="1" customWidth="1"/>
    <col min="19" max="19" width="6" style="1" customWidth="1"/>
    <col min="20" max="20" width="3.59765625" style="1" customWidth="1"/>
    <col min="21" max="16384" width="8.8984375" style="1" hidden="1"/>
  </cols>
  <sheetData>
    <row r="1" spans="1:19" ht="14.1" customHeight="1" x14ac:dyDescent="0.25">
      <c r="A1" s="247"/>
      <c r="B1" s="247"/>
      <c r="C1" s="247"/>
      <c r="D1" s="247"/>
      <c r="E1" s="247"/>
      <c r="F1" s="247"/>
      <c r="G1" s="247"/>
      <c r="H1" s="247"/>
      <c r="I1" s="247"/>
      <c r="J1" s="247"/>
    </row>
    <row r="2" spans="1:19" ht="14.1" customHeight="1" x14ac:dyDescent="0.25">
      <c r="A2" s="247"/>
      <c r="B2" s="112"/>
      <c r="C2" s="112"/>
      <c r="D2" s="112"/>
      <c r="E2" s="112"/>
      <c r="F2" s="112"/>
      <c r="G2" s="112"/>
      <c r="H2" s="112"/>
      <c r="I2" s="112"/>
      <c r="J2" s="112"/>
      <c r="K2" s="112"/>
      <c r="L2" s="112"/>
      <c r="M2" s="112"/>
      <c r="N2" s="112"/>
      <c r="O2" s="112"/>
      <c r="P2" s="112"/>
      <c r="Q2" s="112"/>
      <c r="R2" s="112"/>
      <c r="S2" s="112"/>
    </row>
    <row r="3" spans="1:19" ht="57" customHeight="1" x14ac:dyDescent="0.25">
      <c r="B3" s="112"/>
      <c r="C3" s="248" t="e" vm="5">
        <v>#VALUE!</v>
      </c>
      <c r="D3" s="197"/>
      <c r="E3" s="749" t="s">
        <v>248</v>
      </c>
      <c r="F3" s="749"/>
      <c r="G3" s="749"/>
      <c r="H3" s="749"/>
      <c r="I3" s="749"/>
      <c r="J3" s="749"/>
      <c r="K3" s="749"/>
      <c r="L3" s="749"/>
      <c r="M3" s="749"/>
      <c r="N3" s="749"/>
      <c r="O3" s="749"/>
      <c r="P3" s="749"/>
      <c r="Q3" s="749"/>
      <c r="R3" s="749"/>
      <c r="S3" s="749"/>
    </row>
    <row r="4" spans="1:19" ht="13.5" customHeight="1" x14ac:dyDescent="0.25">
      <c r="B4" s="197"/>
      <c r="C4" s="197"/>
      <c r="D4" s="197"/>
      <c r="E4" s="197"/>
      <c r="F4" s="197"/>
      <c r="G4" s="197"/>
      <c r="H4" s="197"/>
      <c r="I4" s="197"/>
      <c r="J4" s="197"/>
      <c r="K4" s="197"/>
      <c r="L4" s="197"/>
      <c r="M4" s="197"/>
      <c r="N4" s="197"/>
      <c r="O4" s="197"/>
      <c r="P4" s="197"/>
      <c r="Q4" s="197"/>
      <c r="R4" s="197"/>
      <c r="S4" s="197"/>
    </row>
    <row r="5" spans="1:19" ht="20.100000000000001" customHeight="1" x14ac:dyDescent="0.25">
      <c r="B5" s="17"/>
      <c r="C5" s="17"/>
      <c r="D5" s="17"/>
      <c r="E5" s="17"/>
      <c r="F5" s="17"/>
      <c r="G5" s="17"/>
      <c r="H5" s="17"/>
      <c r="I5" s="17"/>
      <c r="J5" s="17"/>
      <c r="K5" s="17"/>
      <c r="L5" s="17"/>
      <c r="M5" s="17"/>
      <c r="N5" s="17"/>
      <c r="O5" s="17"/>
      <c r="P5" s="17"/>
      <c r="Q5" s="17"/>
      <c r="R5" s="17"/>
      <c r="S5" s="17"/>
    </row>
    <row r="6" spans="1:19" ht="20.100000000000001" customHeight="1" x14ac:dyDescent="0.25">
      <c r="B6" s="17"/>
      <c r="C6" s="669" t="s">
        <v>493</v>
      </c>
      <c r="D6" s="669"/>
      <c r="E6" s="669"/>
      <c r="F6" s="669"/>
      <c r="G6" s="669"/>
      <c r="H6" s="669"/>
      <c r="I6" s="669"/>
      <c r="J6" s="669"/>
      <c r="K6" s="669"/>
      <c r="L6" s="669"/>
      <c r="M6" s="669"/>
      <c r="N6" s="68"/>
      <c r="O6" s="723" t="s">
        <v>342</v>
      </c>
      <c r="P6" s="705"/>
      <c r="Q6" s="705"/>
      <c r="R6" s="118" t="e" vm="13">
        <v>#VALUE!</v>
      </c>
      <c r="S6" s="17"/>
    </row>
    <row r="7" spans="1:19" ht="27.75" customHeight="1" x14ac:dyDescent="0.25">
      <c r="B7" s="17"/>
      <c r="C7" s="669"/>
      <c r="D7" s="669"/>
      <c r="E7" s="669"/>
      <c r="F7" s="669"/>
      <c r="G7" s="669"/>
      <c r="H7" s="669"/>
      <c r="I7" s="669"/>
      <c r="J7" s="669"/>
      <c r="K7" s="669"/>
      <c r="L7" s="669"/>
      <c r="M7" s="669"/>
      <c r="N7" s="68"/>
      <c r="O7" s="4"/>
      <c r="P7" s="4"/>
      <c r="Q7" s="4"/>
      <c r="R7" s="4"/>
      <c r="S7" s="17"/>
    </row>
    <row r="8" spans="1:19" ht="14.1" customHeight="1" x14ac:dyDescent="0.3">
      <c r="B8" s="17"/>
      <c r="C8" s="669"/>
      <c r="D8" s="669"/>
      <c r="E8" s="669"/>
      <c r="F8" s="669"/>
      <c r="G8" s="669"/>
      <c r="H8" s="669"/>
      <c r="I8" s="669"/>
      <c r="J8" s="669"/>
      <c r="K8" s="669"/>
      <c r="L8" s="669"/>
      <c r="M8" s="669"/>
      <c r="N8" s="13"/>
      <c r="O8" s="13"/>
      <c r="P8" s="13"/>
      <c r="Q8" s="13"/>
      <c r="R8" s="13"/>
      <c r="S8" s="17"/>
    </row>
    <row r="9" spans="1:19" ht="20.100000000000001" customHeight="1" x14ac:dyDescent="0.25">
      <c r="B9" s="17"/>
      <c r="C9" s="18" t="s">
        <v>150</v>
      </c>
      <c r="D9" s="17"/>
      <c r="E9" s="17"/>
      <c r="F9" s="17"/>
      <c r="G9" s="17"/>
      <c r="H9" s="17"/>
      <c r="I9" s="17"/>
      <c r="J9" s="17"/>
      <c r="K9" s="17"/>
      <c r="L9" s="17"/>
      <c r="M9" s="17"/>
      <c r="N9" s="17"/>
      <c r="O9" s="17"/>
      <c r="P9" s="17"/>
      <c r="Q9" s="17"/>
      <c r="R9" s="17"/>
      <c r="S9" s="17"/>
    </row>
    <row r="10" spans="1:19" ht="20.100000000000001" customHeight="1" x14ac:dyDescent="0.25">
      <c r="B10" s="17"/>
      <c r="C10" s="200" t="s">
        <v>107</v>
      </c>
      <c r="D10" s="707" t="s">
        <v>245</v>
      </c>
      <c r="E10" s="707"/>
      <c r="F10" s="707"/>
      <c r="G10" s="707"/>
      <c r="H10" s="707"/>
      <c r="I10" s="707"/>
      <c r="J10" s="707"/>
      <c r="K10" s="707"/>
      <c r="L10" s="707"/>
      <c r="M10" s="707"/>
      <c r="N10" s="17"/>
      <c r="O10" s="17"/>
      <c r="P10" s="17"/>
      <c r="Q10" s="17"/>
      <c r="R10" s="17"/>
      <c r="S10" s="17"/>
    </row>
    <row r="11" spans="1:19" ht="20.100000000000001" customHeight="1" x14ac:dyDescent="0.25">
      <c r="B11" s="17"/>
      <c r="C11" s="200" t="s">
        <v>108</v>
      </c>
      <c r="D11" s="707" t="s">
        <v>564</v>
      </c>
      <c r="E11" s="707"/>
      <c r="F11" s="707"/>
      <c r="G11" s="707"/>
      <c r="H11" s="707"/>
      <c r="I11" s="707"/>
      <c r="J11" s="707"/>
      <c r="K11" s="707"/>
      <c r="L11" s="707"/>
      <c r="M11" s="707"/>
      <c r="N11" s="17"/>
      <c r="O11" s="17"/>
      <c r="P11" s="17"/>
      <c r="Q11" s="17"/>
      <c r="R11" s="17"/>
      <c r="S11" s="17"/>
    </row>
    <row r="12" spans="1:19" ht="20.100000000000001" customHeight="1" x14ac:dyDescent="0.25">
      <c r="B12" s="17"/>
      <c r="C12" s="200" t="s">
        <v>109</v>
      </c>
      <c r="D12" s="707" t="s">
        <v>242</v>
      </c>
      <c r="E12" s="707"/>
      <c r="F12" s="707"/>
      <c r="G12" s="707"/>
      <c r="H12" s="707"/>
      <c r="I12" s="707"/>
      <c r="J12" s="707"/>
      <c r="K12" s="707"/>
      <c r="L12" s="707"/>
      <c r="M12" s="707"/>
      <c r="N12" s="17"/>
      <c r="O12" s="17"/>
      <c r="P12" s="17"/>
      <c r="Q12" s="17"/>
      <c r="R12" s="17"/>
      <c r="S12" s="17"/>
    </row>
    <row r="13" spans="1:19" ht="20.100000000000001" customHeight="1" x14ac:dyDescent="0.25">
      <c r="B13" s="17"/>
      <c r="C13" s="200" t="s">
        <v>110</v>
      </c>
      <c r="D13" s="70" t="s">
        <v>243</v>
      </c>
      <c r="E13" s="70"/>
      <c r="F13" s="70"/>
      <c r="G13" s="70"/>
      <c r="H13" s="70"/>
      <c r="I13" s="70"/>
      <c r="J13" s="70"/>
      <c r="K13" s="70"/>
      <c r="L13" s="70"/>
      <c r="M13" s="70"/>
      <c r="N13" s="17"/>
      <c r="O13" s="17"/>
      <c r="P13" s="17"/>
      <c r="Q13" s="17"/>
      <c r="R13" s="17"/>
      <c r="S13" s="17"/>
    </row>
    <row r="14" spans="1:19" ht="20.100000000000001" customHeight="1" x14ac:dyDescent="0.25">
      <c r="B14" s="17"/>
      <c r="C14" s="200"/>
      <c r="D14" s="18"/>
      <c r="E14" s="17"/>
      <c r="F14" s="17"/>
      <c r="G14" s="17"/>
      <c r="H14" s="17"/>
      <c r="I14" s="17"/>
      <c r="J14" s="17"/>
      <c r="K14" s="17"/>
      <c r="L14" s="17"/>
      <c r="M14" s="17"/>
      <c r="N14" s="17"/>
      <c r="O14" s="17"/>
      <c r="P14" s="17"/>
      <c r="Q14" s="17"/>
      <c r="R14" s="17"/>
      <c r="S14" s="17"/>
    </row>
    <row r="15" spans="1:19" ht="20.100000000000001" customHeight="1" x14ac:dyDescent="0.25">
      <c r="B15" s="17"/>
      <c r="C15" s="123" t="s">
        <v>239</v>
      </c>
      <c r="D15" s="17"/>
      <c r="E15" s="17"/>
      <c r="F15" s="17"/>
      <c r="G15" s="17"/>
      <c r="H15" s="17"/>
      <c r="I15" s="17"/>
      <c r="J15" s="17"/>
      <c r="K15" s="17"/>
      <c r="L15" s="17"/>
      <c r="M15" s="17"/>
      <c r="N15" s="17"/>
      <c r="O15" s="17"/>
      <c r="P15" s="17"/>
      <c r="Q15" s="17"/>
      <c r="R15" s="17"/>
      <c r="S15" s="17"/>
    </row>
    <row r="16" spans="1:19" ht="14.1" customHeight="1" thickBot="1" x14ac:dyDescent="0.3">
      <c r="B16" s="17"/>
      <c r="C16" s="123"/>
      <c r="D16" s="21"/>
      <c r="E16" s="17"/>
      <c r="F16" s="17"/>
      <c r="G16" s="17"/>
      <c r="H16" s="17"/>
      <c r="I16" s="17"/>
      <c r="J16" s="17"/>
      <c r="K16" s="17"/>
      <c r="L16" s="17"/>
      <c r="M16" s="17"/>
      <c r="N16" s="17"/>
      <c r="O16" s="17"/>
      <c r="P16" s="17"/>
      <c r="Q16" s="17"/>
      <c r="R16" s="17"/>
      <c r="S16" s="17"/>
    </row>
    <row r="17" spans="2:28" ht="20.100000000000001" customHeight="1" x14ac:dyDescent="0.3">
      <c r="B17" s="17"/>
      <c r="C17" s="201"/>
      <c r="D17" s="202"/>
      <c r="E17" s="203"/>
      <c r="F17" s="203"/>
      <c r="G17" s="203"/>
      <c r="H17" s="203"/>
      <c r="I17" s="203"/>
      <c r="J17" s="203"/>
      <c r="K17" s="203"/>
      <c r="L17" s="203"/>
      <c r="M17" s="204"/>
      <c r="N17" s="205"/>
      <c r="O17" s="17"/>
      <c r="P17" s="17"/>
      <c r="Q17" s="17"/>
      <c r="R17" s="17"/>
      <c r="S17" s="17"/>
    </row>
    <row r="18" spans="2:28" ht="20.100000000000001" customHeight="1" x14ac:dyDescent="0.25">
      <c r="B18" s="17"/>
      <c r="C18" s="206"/>
      <c r="D18" s="742" t="s">
        <v>892</v>
      </c>
      <c r="E18" s="742"/>
      <c r="F18" s="742"/>
      <c r="G18" s="742"/>
      <c r="H18" s="742"/>
      <c r="I18" s="742"/>
      <c r="J18" s="742"/>
      <c r="K18" s="742"/>
      <c r="L18" s="742"/>
      <c r="M18" s="742"/>
      <c r="N18" s="208"/>
      <c r="O18" s="17"/>
      <c r="P18" s="17"/>
      <c r="Q18" s="17"/>
      <c r="R18" s="17"/>
      <c r="S18" s="17"/>
    </row>
    <row r="19" spans="2:28" ht="20.100000000000001" customHeight="1" x14ac:dyDescent="0.25">
      <c r="B19" s="17"/>
      <c r="C19" s="206"/>
      <c r="D19" s="742"/>
      <c r="E19" s="742"/>
      <c r="F19" s="742"/>
      <c r="G19" s="742"/>
      <c r="H19" s="742"/>
      <c r="I19" s="742"/>
      <c r="J19" s="742"/>
      <c r="K19" s="742"/>
      <c r="L19" s="742"/>
      <c r="M19" s="742"/>
      <c r="N19" s="208"/>
      <c r="O19" s="17"/>
      <c r="P19" s="17"/>
      <c r="Q19" s="17"/>
      <c r="R19" s="17"/>
      <c r="S19" s="17"/>
    </row>
    <row r="20" spans="2:28" ht="20.100000000000001" customHeight="1" x14ac:dyDescent="0.25">
      <c r="B20" s="17"/>
      <c r="C20" s="206"/>
      <c r="D20" s="207"/>
      <c r="E20" s="207"/>
      <c r="F20" s="207"/>
      <c r="G20" s="207"/>
      <c r="H20" s="207"/>
      <c r="I20" s="207"/>
      <c r="J20" s="207"/>
      <c r="K20" s="207"/>
      <c r="L20" s="207"/>
      <c r="M20" s="207"/>
      <c r="N20" s="208"/>
      <c r="O20" s="17"/>
      <c r="P20" s="17"/>
      <c r="Q20" s="17"/>
      <c r="R20" s="17"/>
      <c r="S20" s="17"/>
    </row>
    <row r="21" spans="2:28" ht="20.100000000000001" customHeight="1" x14ac:dyDescent="0.25">
      <c r="B21" s="17"/>
      <c r="C21" s="209"/>
      <c r="D21" s="249" t="s">
        <v>162</v>
      </c>
      <c r="E21" s="142" t="s">
        <v>215</v>
      </c>
      <c r="F21" s="250"/>
      <c r="G21" s="250"/>
      <c r="H21" s="250"/>
      <c r="I21" s="250"/>
      <c r="J21" s="250"/>
      <c r="K21" s="250"/>
      <c r="L21" s="250"/>
      <c r="M21" s="250"/>
      <c r="N21" s="208"/>
      <c r="O21" s="17"/>
      <c r="P21" s="17"/>
      <c r="Q21" s="17"/>
      <c r="R21" s="17"/>
      <c r="S21" s="17"/>
    </row>
    <row r="22" spans="2:28" ht="20.100000000000001" customHeight="1" x14ac:dyDescent="0.25">
      <c r="B22" s="17"/>
      <c r="C22" s="213"/>
      <c r="D22" s="251" t="s">
        <v>163</v>
      </c>
      <c r="E22" s="142" t="s">
        <v>216</v>
      </c>
      <c r="F22" s="250"/>
      <c r="G22" s="250"/>
      <c r="H22" s="250"/>
      <c r="I22" s="250"/>
      <c r="J22" s="250"/>
      <c r="K22" s="250"/>
      <c r="L22" s="250"/>
      <c r="M22" s="250"/>
      <c r="N22" s="208"/>
      <c r="O22" s="17"/>
      <c r="P22" s="17"/>
      <c r="Q22" s="17"/>
      <c r="R22" s="17"/>
      <c r="S22" s="17"/>
    </row>
    <row r="23" spans="2:28" ht="20.100000000000001" customHeight="1" x14ac:dyDescent="0.25">
      <c r="B23" s="17"/>
      <c r="C23" s="215"/>
      <c r="D23" s="252" t="s">
        <v>164</v>
      </c>
      <c r="E23" s="142" t="s">
        <v>217</v>
      </c>
      <c r="F23" s="250"/>
      <c r="G23" s="250"/>
      <c r="H23" s="250"/>
      <c r="I23" s="250"/>
      <c r="J23" s="250"/>
      <c r="K23" s="250"/>
      <c r="L23" s="250"/>
      <c r="M23" s="250"/>
      <c r="N23" s="208"/>
      <c r="O23" s="17"/>
      <c r="P23" s="17"/>
      <c r="Q23" s="17"/>
      <c r="R23" s="17"/>
      <c r="S23" s="17"/>
      <c r="Z23" s="1" t="s">
        <v>25</v>
      </c>
      <c r="AA23" s="1" t="s">
        <v>26</v>
      </c>
      <c r="AB23" s="1" t="str">
        <f>HLOOKUP(S2_A1, HMLN, 2, FALSE)</f>
        <v>non répondu</v>
      </c>
    </row>
    <row r="24" spans="2:28" ht="20.100000000000001" customHeight="1" x14ac:dyDescent="0.25">
      <c r="B24" s="17"/>
      <c r="C24" s="217"/>
      <c r="D24" s="253" t="s">
        <v>156</v>
      </c>
      <c r="E24" s="685" t="s">
        <v>218</v>
      </c>
      <c r="F24" s="685"/>
      <c r="G24" s="685"/>
      <c r="H24" s="685"/>
      <c r="I24" s="685"/>
      <c r="J24" s="685"/>
      <c r="K24" s="685"/>
      <c r="L24" s="685"/>
      <c r="M24" s="685"/>
      <c r="N24" s="208"/>
      <c r="O24" s="17"/>
      <c r="P24" s="17"/>
      <c r="Q24" s="17"/>
      <c r="R24" s="17"/>
      <c r="S24" s="17"/>
    </row>
    <row r="25" spans="2:28" ht="20.100000000000001" customHeight="1" x14ac:dyDescent="0.25">
      <c r="B25" s="17"/>
      <c r="C25" s="217"/>
      <c r="D25" s="253"/>
      <c r="E25" s="685"/>
      <c r="F25" s="685"/>
      <c r="G25" s="685"/>
      <c r="H25" s="685"/>
      <c r="I25" s="685"/>
      <c r="J25" s="685"/>
      <c r="K25" s="685"/>
      <c r="L25" s="685"/>
      <c r="M25" s="685"/>
      <c r="N25" s="208"/>
      <c r="O25" s="17"/>
      <c r="P25" s="17"/>
      <c r="Q25" s="17"/>
      <c r="R25" s="17"/>
      <c r="S25" s="17"/>
    </row>
    <row r="26" spans="2:28" ht="14.1" customHeight="1" x14ac:dyDescent="0.25">
      <c r="B26" s="17"/>
      <c r="C26" s="217"/>
      <c r="D26" s="253"/>
      <c r="E26" s="685"/>
      <c r="F26" s="685"/>
      <c r="G26" s="685"/>
      <c r="H26" s="685"/>
      <c r="I26" s="685"/>
      <c r="J26" s="685"/>
      <c r="K26" s="685"/>
      <c r="L26" s="685"/>
      <c r="M26" s="685"/>
      <c r="N26" s="208"/>
      <c r="O26" s="17"/>
      <c r="P26" s="17"/>
      <c r="Q26" s="17"/>
      <c r="R26" s="17"/>
      <c r="S26" s="17"/>
    </row>
    <row r="27" spans="2:28" ht="20.100000000000001" customHeight="1" x14ac:dyDescent="0.25">
      <c r="B27" s="17"/>
      <c r="C27" s="217"/>
      <c r="D27" s="750" t="s">
        <v>27</v>
      </c>
      <c r="E27" s="709" t="s">
        <v>560</v>
      </c>
      <c r="F27" s="709"/>
      <c r="G27" s="709"/>
      <c r="H27" s="709"/>
      <c r="I27" s="709"/>
      <c r="J27" s="709"/>
      <c r="K27" s="709"/>
      <c r="L27" s="709"/>
      <c r="M27" s="709"/>
      <c r="N27" s="208"/>
      <c r="O27" s="17"/>
      <c r="P27" s="17"/>
      <c r="Q27" s="17"/>
      <c r="R27" s="17"/>
      <c r="S27" s="17"/>
    </row>
    <row r="28" spans="2:28" ht="20.100000000000001" customHeight="1" x14ac:dyDescent="0.25">
      <c r="B28" s="17"/>
      <c r="C28" s="217"/>
      <c r="D28" s="750"/>
      <c r="E28" s="709"/>
      <c r="F28" s="709"/>
      <c r="G28" s="709"/>
      <c r="H28" s="709"/>
      <c r="I28" s="709"/>
      <c r="J28" s="709"/>
      <c r="K28" s="709"/>
      <c r="L28" s="709"/>
      <c r="M28" s="709"/>
      <c r="N28" s="208"/>
      <c r="O28" s="17"/>
      <c r="P28" s="17"/>
      <c r="Q28" s="17"/>
      <c r="R28" s="17"/>
      <c r="S28" s="17"/>
    </row>
    <row r="29" spans="2:28" ht="15" customHeight="1" x14ac:dyDescent="0.25">
      <c r="B29" s="17"/>
      <c r="C29" s="217"/>
      <c r="D29" s="253"/>
      <c r="E29" s="709"/>
      <c r="F29" s="709"/>
      <c r="G29" s="709"/>
      <c r="H29" s="709"/>
      <c r="I29" s="709"/>
      <c r="J29" s="709"/>
      <c r="K29" s="709"/>
      <c r="L29" s="709"/>
      <c r="M29" s="709"/>
      <c r="N29" s="208"/>
      <c r="O29" s="17"/>
      <c r="P29" s="17"/>
      <c r="Q29" s="17"/>
      <c r="R29" s="17"/>
      <c r="S29" s="17"/>
    </row>
    <row r="30" spans="2:28" ht="15" customHeight="1" x14ac:dyDescent="0.25">
      <c r="B30" s="17"/>
      <c r="C30" s="217"/>
      <c r="D30" s="253"/>
      <c r="E30" s="709"/>
      <c r="F30" s="709"/>
      <c r="G30" s="709"/>
      <c r="H30" s="709"/>
      <c r="I30" s="709"/>
      <c r="J30" s="709"/>
      <c r="K30" s="709"/>
      <c r="L30" s="709"/>
      <c r="M30" s="709"/>
      <c r="N30" s="208"/>
      <c r="O30" s="17"/>
      <c r="P30" s="17"/>
      <c r="Q30" s="17"/>
      <c r="R30" s="17"/>
      <c r="S30" s="17"/>
    </row>
    <row r="31" spans="2:28" ht="21" customHeight="1" x14ac:dyDescent="0.25">
      <c r="B31" s="17"/>
      <c r="C31" s="217"/>
      <c r="E31" s="743" t="s">
        <v>893</v>
      </c>
      <c r="F31" s="743"/>
      <c r="G31" s="743"/>
      <c r="H31" s="743"/>
      <c r="I31" s="743"/>
      <c r="J31" s="743"/>
      <c r="K31" s="743"/>
      <c r="L31" s="743"/>
      <c r="M31" s="743"/>
      <c r="N31" s="208"/>
      <c r="O31" s="17"/>
      <c r="P31" s="17"/>
      <c r="Q31" s="17"/>
      <c r="R31" s="17"/>
      <c r="S31" s="17"/>
    </row>
    <row r="32" spans="2:28" ht="20.100000000000001" customHeight="1" x14ac:dyDescent="0.3">
      <c r="B32" s="17"/>
      <c r="C32" s="254"/>
      <c r="D32" s="221"/>
      <c r="E32" s="743"/>
      <c r="F32" s="743"/>
      <c r="G32" s="743"/>
      <c r="H32" s="743"/>
      <c r="I32" s="743"/>
      <c r="J32" s="743"/>
      <c r="K32" s="743"/>
      <c r="L32" s="743"/>
      <c r="M32" s="743"/>
      <c r="N32" s="255"/>
      <c r="O32" s="256"/>
      <c r="P32" s="256"/>
      <c r="Q32" s="256"/>
      <c r="R32" s="256"/>
      <c r="S32" s="17"/>
    </row>
    <row r="33" spans="2:28" ht="20.100000000000001" customHeight="1" x14ac:dyDescent="0.3">
      <c r="B33" s="17"/>
      <c r="C33" s="257"/>
      <c r="D33" s="221"/>
      <c r="E33" s="743"/>
      <c r="F33" s="743"/>
      <c r="G33" s="743"/>
      <c r="H33" s="743"/>
      <c r="I33" s="743"/>
      <c r="J33" s="743"/>
      <c r="K33" s="743"/>
      <c r="L33" s="743"/>
      <c r="M33" s="743"/>
      <c r="N33" s="255"/>
      <c r="O33" s="256"/>
      <c r="P33" s="256"/>
      <c r="Q33" s="256"/>
      <c r="R33" s="256"/>
      <c r="S33" s="17"/>
    </row>
    <row r="34" spans="2:28" ht="20.100000000000001" customHeight="1" thickBot="1" x14ac:dyDescent="0.35">
      <c r="B34" s="17"/>
      <c r="C34" s="222"/>
      <c r="D34" s="223"/>
      <c r="E34" s="223"/>
      <c r="F34" s="223"/>
      <c r="G34" s="223"/>
      <c r="H34" s="223"/>
      <c r="I34" s="223"/>
      <c r="J34" s="223"/>
      <c r="K34" s="223"/>
      <c r="L34" s="223"/>
      <c r="M34" s="223"/>
      <c r="N34" s="224"/>
      <c r="O34" s="17"/>
      <c r="P34" s="256"/>
      <c r="Q34" s="256"/>
      <c r="R34" s="256"/>
      <c r="S34" s="17"/>
      <c r="Z34" s="1" t="s">
        <v>28</v>
      </c>
      <c r="AA34" s="1" t="s">
        <v>29</v>
      </c>
      <c r="AB34" s="1" t="str">
        <f>HLOOKUP(S2_A2, HMLN, 2, FALSE)</f>
        <v>non répondu</v>
      </c>
    </row>
    <row r="35" spans="2:28" ht="20.100000000000001" customHeight="1" x14ac:dyDescent="0.3">
      <c r="B35" s="17"/>
      <c r="C35" s="183"/>
      <c r="D35" s="17"/>
      <c r="E35" s="17"/>
      <c r="F35" s="17"/>
      <c r="G35" s="17"/>
      <c r="H35" s="17"/>
      <c r="I35" s="17"/>
      <c r="J35" s="17"/>
      <c r="K35" s="17"/>
      <c r="L35" s="17"/>
      <c r="M35" s="17"/>
      <c r="N35" s="17"/>
      <c r="O35" s="17"/>
      <c r="P35" s="256"/>
      <c r="Q35" s="256"/>
      <c r="R35" s="256"/>
      <c r="S35" s="17"/>
    </row>
    <row r="36" spans="2:28" ht="20.100000000000001" customHeight="1" x14ac:dyDescent="0.25">
      <c r="B36" s="17"/>
      <c r="C36" s="74" t="s">
        <v>159</v>
      </c>
      <c r="D36" s="17"/>
      <c r="E36" s="17"/>
      <c r="F36" s="17"/>
      <c r="G36" s="17"/>
      <c r="H36" s="17"/>
      <c r="I36" s="17"/>
      <c r="J36" s="17"/>
      <c r="K36" s="17"/>
      <c r="L36" s="17"/>
      <c r="M36" s="17"/>
      <c r="N36" s="17"/>
      <c r="O36" s="17"/>
      <c r="P36" s="17"/>
      <c r="Q36" s="17"/>
      <c r="R36" s="17"/>
      <c r="S36" s="17"/>
    </row>
    <row r="37" spans="2:28" ht="20.100000000000001" customHeight="1" x14ac:dyDescent="0.25">
      <c r="B37" s="17"/>
      <c r="C37" s="183"/>
      <c r="D37" s="17"/>
      <c r="E37" s="17"/>
      <c r="F37" s="17"/>
      <c r="G37" s="17"/>
      <c r="H37" s="17"/>
      <c r="I37" s="17"/>
      <c r="J37" s="17"/>
      <c r="K37" s="17"/>
      <c r="L37" s="17"/>
      <c r="M37" s="17"/>
      <c r="N37" s="17"/>
      <c r="O37" s="17"/>
      <c r="P37" s="17"/>
      <c r="Q37" s="17"/>
      <c r="R37" s="17"/>
      <c r="S37" s="17"/>
    </row>
    <row r="38" spans="2:28" ht="20.100000000000001" customHeight="1" x14ac:dyDescent="0.25">
      <c r="B38" s="212"/>
      <c r="C38" s="212"/>
      <c r="D38" s="212"/>
      <c r="E38" s="212"/>
      <c r="F38" s="212"/>
      <c r="G38" s="212"/>
      <c r="H38" s="212"/>
      <c r="I38" s="212"/>
      <c r="J38" s="212"/>
      <c r="K38" s="212"/>
      <c r="L38" s="212"/>
      <c r="M38" s="212"/>
      <c r="N38" s="212"/>
      <c r="O38" s="212"/>
      <c r="P38" s="212"/>
      <c r="Q38" s="212"/>
      <c r="R38" s="212"/>
      <c r="S38" s="212"/>
    </row>
    <row r="39" spans="2:28" s="31" customFormat="1" ht="39.9" customHeight="1" x14ac:dyDescent="0.25">
      <c r="B39" s="258"/>
      <c r="C39" s="114" t="s">
        <v>247</v>
      </c>
      <c r="D39" s="259"/>
      <c r="E39" s="259"/>
      <c r="F39" s="259"/>
      <c r="G39" s="259"/>
      <c r="H39" s="259"/>
      <c r="I39" s="259"/>
      <c r="J39" s="259"/>
      <c r="K39" s="259"/>
      <c r="L39" s="259"/>
      <c r="M39" s="259"/>
      <c r="N39" s="259"/>
      <c r="O39" s="259"/>
      <c r="P39" s="259"/>
      <c r="Q39" s="259"/>
      <c r="R39" s="259"/>
      <c r="S39" s="259"/>
    </row>
    <row r="40" spans="2:28" ht="20.100000000000001" customHeight="1" x14ac:dyDescent="0.25">
      <c r="B40" s="17"/>
      <c r="C40" s="17"/>
      <c r="D40" s="17"/>
      <c r="E40" s="17"/>
      <c r="F40" s="17"/>
      <c r="G40" s="17"/>
      <c r="H40" s="17"/>
      <c r="I40" s="17"/>
      <c r="J40" s="17"/>
      <c r="K40" s="17"/>
      <c r="L40" s="17"/>
      <c r="M40" s="17"/>
      <c r="N40" s="17"/>
      <c r="O40" s="17"/>
      <c r="P40" s="17"/>
      <c r="Q40" s="17"/>
      <c r="R40" s="17"/>
      <c r="S40" s="17"/>
    </row>
    <row r="41" spans="2:28" ht="29.25" customHeight="1" x14ac:dyDescent="0.25">
      <c r="B41" s="17"/>
      <c r="C41" s="194" t="s">
        <v>219</v>
      </c>
      <c r="D41" s="194"/>
      <c r="E41" s="194"/>
      <c r="F41" s="194"/>
      <c r="G41" s="194"/>
      <c r="H41" s="194"/>
      <c r="I41" s="194"/>
      <c r="J41" s="194"/>
      <c r="K41" s="194"/>
      <c r="L41" s="194"/>
      <c r="M41" s="194"/>
      <c r="N41" s="194"/>
      <c r="O41" s="194"/>
      <c r="P41" s="194"/>
      <c r="Q41" s="194"/>
      <c r="R41" s="194"/>
      <c r="S41" s="17"/>
    </row>
    <row r="42" spans="2:28" ht="20.100000000000001" customHeight="1" x14ac:dyDescent="0.25">
      <c r="B42" s="17"/>
      <c r="C42" s="700" t="s">
        <v>237</v>
      </c>
      <c r="D42" s="700"/>
      <c r="E42" s="700"/>
      <c r="F42" s="700"/>
      <c r="G42" s="700"/>
      <c r="H42" s="700"/>
      <c r="I42" s="700"/>
      <c r="J42" s="700"/>
      <c r="K42" s="700"/>
      <c r="L42" s="700"/>
      <c r="M42" s="700"/>
      <c r="N42" s="149"/>
      <c r="O42" s="149"/>
      <c r="P42" s="149"/>
      <c r="Q42" s="149"/>
      <c r="R42" s="149"/>
      <c r="S42" s="17"/>
    </row>
    <row r="43" spans="2:28" ht="20.100000000000001" customHeight="1" x14ac:dyDescent="0.25">
      <c r="B43" s="17"/>
      <c r="C43" s="700"/>
      <c r="D43" s="700"/>
      <c r="E43" s="700"/>
      <c r="F43" s="700"/>
      <c r="G43" s="700"/>
      <c r="H43" s="700"/>
      <c r="I43" s="700"/>
      <c r="J43" s="700"/>
      <c r="K43" s="700"/>
      <c r="L43" s="700"/>
      <c r="M43" s="700"/>
      <c r="N43" s="149"/>
      <c r="O43" s="149"/>
      <c r="P43" s="149"/>
      <c r="Q43" s="149"/>
      <c r="R43" s="149"/>
      <c r="S43" s="17"/>
    </row>
    <row r="44" spans="2:28" ht="20.100000000000001" customHeight="1" x14ac:dyDescent="0.25">
      <c r="B44" s="17"/>
      <c r="C44" s="17"/>
      <c r="D44" s="17"/>
      <c r="E44" s="17"/>
      <c r="F44" s="17"/>
      <c r="G44" s="17"/>
      <c r="H44" s="17"/>
      <c r="I44" s="17"/>
      <c r="J44" s="17"/>
      <c r="K44" s="17"/>
      <c r="L44" s="17"/>
      <c r="M44" s="17"/>
      <c r="N44" s="17"/>
      <c r="O44" s="17"/>
      <c r="P44" s="17"/>
      <c r="Q44" s="17"/>
      <c r="R44" s="17"/>
      <c r="S44" s="17"/>
    </row>
    <row r="45" spans="2:28" ht="20.100000000000001" customHeight="1" x14ac:dyDescent="0.25">
      <c r="B45" s="17"/>
      <c r="C45" s="168"/>
      <c r="D45" s="228" t="s">
        <v>162</v>
      </c>
      <c r="E45" s="74" t="s">
        <v>238</v>
      </c>
      <c r="F45" s="17"/>
      <c r="G45" s="17"/>
      <c r="H45" s="17"/>
      <c r="I45" s="17"/>
      <c r="J45" s="17"/>
      <c r="K45" s="17"/>
      <c r="L45" s="17"/>
      <c r="M45" s="17"/>
      <c r="N45" s="17"/>
      <c r="O45" s="17"/>
      <c r="P45" s="17"/>
      <c r="Q45" s="17"/>
      <c r="R45" s="17"/>
      <c r="S45" s="17"/>
    </row>
    <row r="46" spans="2:28" ht="20.100000000000001" customHeight="1" x14ac:dyDescent="0.25">
      <c r="B46" s="17"/>
      <c r="C46" s="190"/>
      <c r="D46" s="154" t="s">
        <v>163</v>
      </c>
      <c r="E46" s="74" t="s">
        <v>216</v>
      </c>
      <c r="F46" s="17"/>
      <c r="G46" s="17"/>
      <c r="H46" s="17"/>
      <c r="I46" s="17"/>
      <c r="J46" s="17"/>
      <c r="K46" s="17"/>
      <c r="L46" s="17"/>
      <c r="M46" s="17"/>
      <c r="N46" s="17"/>
      <c r="O46" s="17"/>
      <c r="P46" s="17"/>
      <c r="Q46" s="17"/>
      <c r="R46" s="17"/>
      <c r="S46" s="17"/>
    </row>
    <row r="47" spans="2:28" ht="20.100000000000001" customHeight="1" x14ac:dyDescent="0.25">
      <c r="B47" s="17"/>
      <c r="C47" s="163"/>
      <c r="D47" s="229" t="s">
        <v>164</v>
      </c>
      <c r="E47" s="74" t="s">
        <v>217</v>
      </c>
      <c r="F47" s="17"/>
      <c r="G47" s="17"/>
      <c r="H47" s="17"/>
      <c r="I47" s="17"/>
      <c r="J47" s="17"/>
      <c r="K47" s="17"/>
      <c r="L47" s="17"/>
      <c r="M47" s="17"/>
      <c r="N47" s="17"/>
      <c r="O47" s="17"/>
      <c r="P47" s="17"/>
      <c r="Q47" s="17"/>
      <c r="R47" s="17"/>
      <c r="S47" s="17"/>
    </row>
    <row r="48" spans="2:28" ht="20.100000000000001" customHeight="1" x14ac:dyDescent="0.25">
      <c r="B48" s="17"/>
      <c r="C48" s="230"/>
      <c r="D48" s="157" t="s">
        <v>156</v>
      </c>
      <c r="E48" s="74" t="s">
        <v>220</v>
      </c>
      <c r="F48" s="17"/>
      <c r="G48" s="17"/>
      <c r="H48" s="17"/>
      <c r="I48" s="17"/>
      <c r="J48" s="17"/>
      <c r="K48" s="17"/>
      <c r="L48" s="17"/>
      <c r="M48" s="17"/>
      <c r="N48" s="17"/>
      <c r="O48" s="17"/>
      <c r="P48" s="17"/>
      <c r="Q48" s="17"/>
      <c r="R48" s="17"/>
      <c r="S48" s="17"/>
    </row>
    <row r="49" spans="2:19" ht="20.100000000000001" customHeight="1" x14ac:dyDescent="0.25">
      <c r="B49" s="17"/>
      <c r="C49" s="17"/>
      <c r="D49" s="17"/>
      <c r="E49" s="17"/>
      <c r="F49" s="17"/>
      <c r="G49" s="17"/>
      <c r="H49" s="17"/>
      <c r="I49" s="17"/>
      <c r="J49" s="17"/>
      <c r="K49" s="17"/>
      <c r="L49" s="17"/>
      <c r="M49" s="17"/>
      <c r="N49" s="17"/>
      <c r="O49" s="17"/>
      <c r="P49" s="17"/>
      <c r="Q49" s="17"/>
      <c r="R49" s="17"/>
      <c r="S49" s="17"/>
    </row>
    <row r="50" spans="2:19" ht="20.100000000000001" customHeight="1" x14ac:dyDescent="0.25">
      <c r="B50" s="17"/>
      <c r="C50" s="17"/>
      <c r="D50" s="17"/>
      <c r="E50" s="17"/>
      <c r="F50" s="17"/>
      <c r="G50" s="17"/>
      <c r="H50" s="17"/>
      <c r="I50" s="677" t="s">
        <v>174</v>
      </c>
      <c r="J50" s="677"/>
      <c r="K50" s="677"/>
      <c r="L50" s="677"/>
      <c r="M50" s="17"/>
      <c r="N50" s="17"/>
      <c r="O50" s="17"/>
      <c r="P50" s="17"/>
      <c r="Q50" s="17"/>
      <c r="R50" s="17"/>
      <c r="S50" s="17"/>
    </row>
    <row r="51" spans="2:19" ht="20.100000000000001" customHeight="1" x14ac:dyDescent="0.25">
      <c r="B51" s="17"/>
      <c r="C51" s="17"/>
      <c r="D51" s="17"/>
      <c r="E51" s="17"/>
      <c r="F51" s="17"/>
      <c r="G51" s="17"/>
      <c r="H51" s="17"/>
      <c r="I51" s="677"/>
      <c r="J51" s="677"/>
      <c r="K51" s="677"/>
      <c r="L51" s="677"/>
      <c r="M51" s="17"/>
      <c r="N51" s="17"/>
      <c r="O51" s="17"/>
      <c r="P51" s="17"/>
      <c r="Q51" s="17"/>
      <c r="R51" s="17"/>
      <c r="S51" s="17"/>
    </row>
    <row r="52" spans="2:19" ht="20.100000000000001" customHeight="1" x14ac:dyDescent="0.25">
      <c r="B52" s="17"/>
      <c r="C52" s="17"/>
      <c r="D52" s="17"/>
      <c r="E52" s="17"/>
      <c r="F52" s="17"/>
      <c r="G52" s="17"/>
      <c r="H52" s="17"/>
      <c r="I52" s="17"/>
      <c r="J52" s="17"/>
      <c r="K52" s="17"/>
      <c r="L52" s="17"/>
      <c r="M52" s="17"/>
      <c r="N52" s="17"/>
      <c r="O52" s="17"/>
      <c r="P52" s="17"/>
      <c r="Q52" s="17"/>
      <c r="R52" s="17"/>
      <c r="S52" s="17"/>
    </row>
    <row r="53" spans="2:19" ht="20.100000000000001" customHeight="1" x14ac:dyDescent="0.25">
      <c r="B53" s="17"/>
      <c r="C53" s="260" t="s">
        <v>894</v>
      </c>
      <c r="D53" s="194"/>
      <c r="E53" s="194"/>
      <c r="F53" s="194"/>
      <c r="G53" s="194"/>
      <c r="H53" s="194"/>
      <c r="I53" s="194"/>
      <c r="J53" s="194"/>
      <c r="K53" s="194"/>
      <c r="L53" s="194"/>
      <c r="M53" s="194"/>
      <c r="N53" s="194"/>
      <c r="O53" s="194"/>
      <c r="P53" s="194"/>
      <c r="Q53" s="194"/>
      <c r="R53" s="194"/>
      <c r="S53" s="17"/>
    </row>
    <row r="54" spans="2:19" ht="20.100000000000001" customHeight="1" x14ac:dyDescent="0.25">
      <c r="B54" s="17"/>
      <c r="C54" s="700" t="s">
        <v>895</v>
      </c>
      <c r="D54" s="700"/>
      <c r="E54" s="700"/>
      <c r="F54" s="700"/>
      <c r="G54" s="700"/>
      <c r="H54" s="700"/>
      <c r="I54" s="700"/>
      <c r="J54" s="700"/>
      <c r="K54" s="700"/>
      <c r="L54" s="700"/>
      <c r="M54" s="162"/>
      <c r="N54" s="162"/>
      <c r="O54" s="162"/>
      <c r="P54" s="162"/>
      <c r="Q54" s="162"/>
      <c r="R54" s="162"/>
      <c r="S54" s="17"/>
    </row>
    <row r="55" spans="2:19" ht="20.100000000000001" customHeight="1" x14ac:dyDescent="0.25">
      <c r="B55" s="17"/>
      <c r="C55" s="700"/>
      <c r="D55" s="700"/>
      <c r="E55" s="700"/>
      <c r="F55" s="700"/>
      <c r="G55" s="700"/>
      <c r="H55" s="700"/>
      <c r="I55" s="700"/>
      <c r="J55" s="700"/>
      <c r="K55" s="700"/>
      <c r="L55" s="700"/>
      <c r="M55" s="162"/>
      <c r="N55" s="162"/>
      <c r="O55" s="17"/>
      <c r="P55" s="17"/>
      <c r="Q55" s="17"/>
      <c r="R55" s="17"/>
      <c r="S55" s="17"/>
    </row>
    <row r="56" spans="2:19" ht="21.75" customHeight="1" x14ac:dyDescent="0.25">
      <c r="B56" s="17"/>
      <c r="C56" s="700"/>
      <c r="D56" s="700"/>
      <c r="E56" s="700"/>
      <c r="F56" s="700"/>
      <c r="G56" s="700"/>
      <c r="H56" s="700"/>
      <c r="I56" s="700"/>
      <c r="J56" s="700"/>
      <c r="K56" s="700"/>
      <c r="L56" s="700"/>
      <c r="M56" s="162"/>
      <c r="N56" s="729" t="s">
        <v>478</v>
      </c>
      <c r="O56" s="729"/>
      <c r="P56" s="729"/>
      <c r="Q56" s="729"/>
      <c r="R56" s="116" t="e" vm="13">
        <v>#VALUE!</v>
      </c>
      <c r="S56" s="17"/>
    </row>
    <row r="57" spans="2:19" ht="20.100000000000001" customHeight="1" x14ac:dyDescent="0.25">
      <c r="B57" s="17"/>
      <c r="C57" s="700"/>
      <c r="D57" s="700"/>
      <c r="E57" s="700"/>
      <c r="F57" s="700"/>
      <c r="G57" s="700"/>
      <c r="H57" s="700"/>
      <c r="I57" s="700"/>
      <c r="J57" s="700"/>
      <c r="K57" s="700"/>
      <c r="L57" s="700"/>
      <c r="M57" s="162"/>
      <c r="N57" s="158"/>
      <c r="O57" s="232"/>
      <c r="P57" s="232"/>
      <c r="Q57" s="232"/>
      <c r="R57" s="232"/>
      <c r="S57" s="17"/>
    </row>
    <row r="58" spans="2:19" ht="20.100000000000001" customHeight="1" x14ac:dyDescent="0.25">
      <c r="B58" s="17"/>
      <c r="C58" s="17"/>
      <c r="D58" s="17"/>
      <c r="E58" s="17"/>
      <c r="F58" s="17"/>
      <c r="G58" s="17"/>
      <c r="H58" s="17"/>
      <c r="I58" s="17"/>
      <c r="J58" s="17"/>
      <c r="K58" s="17"/>
      <c r="L58" s="17"/>
      <c r="M58" s="17"/>
      <c r="N58" s="232"/>
      <c r="O58" s="703" t="s">
        <v>359</v>
      </c>
      <c r="P58" s="703"/>
      <c r="Q58" s="703"/>
      <c r="R58" s="150" t="e" vm="14">
        <v>#VALUE!</v>
      </c>
      <c r="S58" s="17"/>
    </row>
    <row r="59" spans="2:19" ht="20.100000000000001" customHeight="1" x14ac:dyDescent="0.3">
      <c r="B59" s="17"/>
      <c r="C59" s="168"/>
      <c r="D59" s="228" t="s">
        <v>162</v>
      </c>
      <c r="E59" s="74" t="s">
        <v>238</v>
      </c>
      <c r="F59" s="17"/>
      <c r="G59" s="17"/>
      <c r="H59" s="17"/>
      <c r="I59" s="17"/>
      <c r="J59" s="17"/>
      <c r="K59" s="17"/>
      <c r="L59" s="17"/>
      <c r="M59" s="17"/>
      <c r="N59" s="232"/>
      <c r="O59" s="234"/>
      <c r="P59" s="234"/>
      <c r="Q59" s="234"/>
      <c r="R59" s="234"/>
      <c r="S59" s="17"/>
    </row>
    <row r="60" spans="2:19" ht="20.100000000000001" customHeight="1" x14ac:dyDescent="0.25">
      <c r="B60" s="17"/>
      <c r="C60" s="190"/>
      <c r="D60" s="154" t="s">
        <v>163</v>
      </c>
      <c r="E60" s="74" t="s">
        <v>216</v>
      </c>
      <c r="F60" s="17"/>
      <c r="G60" s="17"/>
      <c r="H60" s="17"/>
      <c r="I60" s="17"/>
      <c r="J60" s="17"/>
      <c r="K60" s="17"/>
      <c r="L60" s="17"/>
      <c r="M60" s="17"/>
      <c r="N60" s="232"/>
      <c r="O60" s="703" t="s">
        <v>364</v>
      </c>
      <c r="P60" s="703"/>
      <c r="Q60" s="703"/>
      <c r="R60" s="150" t="e" vm="14">
        <v>#VALUE!</v>
      </c>
      <c r="S60" s="17"/>
    </row>
    <row r="61" spans="2:19" ht="20.100000000000001" customHeight="1" x14ac:dyDescent="0.3">
      <c r="B61" s="17"/>
      <c r="C61" s="163"/>
      <c r="D61" s="229" t="s">
        <v>164</v>
      </c>
      <c r="E61" s="74" t="s">
        <v>217</v>
      </c>
      <c r="F61" s="17"/>
      <c r="G61" s="17"/>
      <c r="H61" s="17"/>
      <c r="I61" s="17"/>
      <c r="J61" s="17"/>
      <c r="K61" s="17"/>
      <c r="L61" s="17"/>
      <c r="M61" s="17"/>
      <c r="N61" s="261"/>
      <c r="O61" s="261"/>
      <c r="P61" s="261"/>
      <c r="Q61" s="261"/>
      <c r="R61" s="261"/>
      <c r="S61" s="17"/>
    </row>
    <row r="62" spans="2:19" ht="20.100000000000001" customHeight="1" x14ac:dyDescent="0.3">
      <c r="B62" s="17"/>
      <c r="C62" s="230"/>
      <c r="D62" s="157" t="s">
        <v>156</v>
      </c>
      <c r="E62" s="74" t="s">
        <v>220</v>
      </c>
      <c r="F62" s="17"/>
      <c r="G62" s="17"/>
      <c r="H62" s="17"/>
      <c r="I62" s="17"/>
      <c r="J62" s="17"/>
      <c r="K62" s="17"/>
      <c r="L62" s="17"/>
      <c r="M62" s="17"/>
      <c r="N62" s="261"/>
      <c r="O62" s="261"/>
      <c r="P62" s="261"/>
      <c r="Q62" s="261"/>
      <c r="R62" s="261"/>
      <c r="S62" s="17"/>
    </row>
    <row r="63" spans="2:19" ht="20.100000000000001" customHeight="1" x14ac:dyDescent="0.3">
      <c r="B63" s="17"/>
      <c r="C63" s="17"/>
      <c r="D63" s="17"/>
      <c r="E63" s="17"/>
      <c r="F63" s="17"/>
      <c r="G63" s="17"/>
      <c r="H63" s="17"/>
      <c r="I63" s="17"/>
      <c r="J63" s="17"/>
      <c r="K63" s="17"/>
      <c r="L63" s="17"/>
      <c r="M63" s="17"/>
      <c r="N63" s="261"/>
      <c r="O63" s="261"/>
      <c r="P63" s="261"/>
      <c r="Q63" s="261"/>
      <c r="R63" s="261"/>
      <c r="S63" s="17"/>
    </row>
    <row r="64" spans="2:19" ht="20.100000000000001" customHeight="1" x14ac:dyDescent="0.25">
      <c r="B64" s="17"/>
      <c r="C64" s="17"/>
      <c r="D64" s="17"/>
      <c r="E64" s="17"/>
      <c r="F64" s="738" t="s">
        <v>223</v>
      </c>
      <c r="G64" s="738"/>
      <c r="H64" s="738"/>
      <c r="I64" s="738"/>
      <c r="J64" s="17"/>
      <c r="K64" s="17"/>
      <c r="L64" s="738" t="s">
        <v>227</v>
      </c>
      <c r="M64" s="738"/>
      <c r="N64" s="738"/>
      <c r="O64" s="738"/>
      <c r="P64" s="17"/>
      <c r="Q64" s="17"/>
      <c r="R64" s="17"/>
      <c r="S64" s="17"/>
    </row>
    <row r="65" spans="2:19" ht="20.100000000000001" customHeight="1" x14ac:dyDescent="0.25">
      <c r="B65" s="17"/>
      <c r="C65" s="17"/>
      <c r="D65" s="17"/>
      <c r="E65" s="17"/>
      <c r="F65" s="677" t="s">
        <v>174</v>
      </c>
      <c r="G65" s="677"/>
      <c r="H65" s="677"/>
      <c r="I65" s="677"/>
      <c r="J65" s="17"/>
      <c r="K65" s="17"/>
      <c r="L65" s="677" t="s">
        <v>174</v>
      </c>
      <c r="M65" s="677"/>
      <c r="N65" s="677"/>
      <c r="O65" s="677"/>
      <c r="P65" s="17"/>
      <c r="Q65" s="17"/>
      <c r="R65" s="17"/>
      <c r="S65" s="17"/>
    </row>
    <row r="66" spans="2:19" ht="20.100000000000001" customHeight="1" x14ac:dyDescent="0.25">
      <c r="B66" s="17"/>
      <c r="C66" s="17"/>
      <c r="D66" s="17"/>
      <c r="E66" s="17"/>
      <c r="F66" s="677"/>
      <c r="G66" s="677"/>
      <c r="H66" s="677"/>
      <c r="I66" s="677"/>
      <c r="J66" s="17"/>
      <c r="K66" s="17"/>
      <c r="L66" s="677"/>
      <c r="M66" s="677"/>
      <c r="N66" s="677"/>
      <c r="O66" s="677"/>
      <c r="P66" s="17"/>
      <c r="Q66" s="17"/>
      <c r="R66" s="17"/>
      <c r="S66" s="17"/>
    </row>
    <row r="67" spans="2:19" ht="20.100000000000001" customHeight="1" x14ac:dyDescent="0.25">
      <c r="B67" s="17"/>
      <c r="C67" s="17"/>
      <c r="D67" s="17"/>
      <c r="E67" s="17"/>
      <c r="F67" s="21"/>
      <c r="G67" s="21"/>
      <c r="H67" s="21"/>
      <c r="I67" s="21"/>
      <c r="J67" s="17"/>
      <c r="K67" s="17"/>
      <c r="L67" s="21"/>
      <c r="M67" s="21"/>
      <c r="N67" s="21"/>
      <c r="O67" s="21"/>
      <c r="P67" s="17"/>
      <c r="Q67" s="17"/>
      <c r="R67" s="17"/>
      <c r="S67" s="17"/>
    </row>
    <row r="68" spans="2:19" ht="20.100000000000001" customHeight="1" x14ac:dyDescent="0.25">
      <c r="B68" s="17"/>
      <c r="C68" s="17"/>
      <c r="D68" s="17"/>
      <c r="E68" s="17"/>
      <c r="F68" s="738" t="s">
        <v>224</v>
      </c>
      <c r="G68" s="738"/>
      <c r="H68" s="738"/>
      <c r="I68" s="738"/>
      <c r="J68" s="17"/>
      <c r="K68" s="17"/>
      <c r="L68" s="738" t="s">
        <v>228</v>
      </c>
      <c r="M68" s="738"/>
      <c r="N68" s="738"/>
      <c r="O68" s="738"/>
      <c r="P68" s="17"/>
      <c r="Q68" s="17"/>
      <c r="R68" s="17"/>
      <c r="S68" s="17"/>
    </row>
    <row r="69" spans="2:19" ht="20.100000000000001" customHeight="1" x14ac:dyDescent="0.25">
      <c r="B69" s="17"/>
      <c r="C69" s="17"/>
      <c r="D69" s="17"/>
      <c r="E69" s="17"/>
      <c r="F69" s="677" t="s">
        <v>174</v>
      </c>
      <c r="G69" s="677"/>
      <c r="H69" s="677"/>
      <c r="I69" s="677"/>
      <c r="J69" s="17"/>
      <c r="K69" s="17"/>
      <c r="L69" s="677" t="s">
        <v>174</v>
      </c>
      <c r="M69" s="677"/>
      <c r="N69" s="677"/>
      <c r="O69" s="677"/>
      <c r="P69" s="17"/>
      <c r="Q69" s="17"/>
      <c r="R69" s="17"/>
      <c r="S69" s="17"/>
    </row>
    <row r="70" spans="2:19" ht="20.100000000000001" customHeight="1" x14ac:dyDescent="0.25">
      <c r="B70" s="17"/>
      <c r="C70" s="17"/>
      <c r="D70" s="17"/>
      <c r="E70" s="17"/>
      <c r="F70" s="677"/>
      <c r="G70" s="677"/>
      <c r="H70" s="677"/>
      <c r="I70" s="677"/>
      <c r="J70" s="17"/>
      <c r="K70" s="17"/>
      <c r="L70" s="677"/>
      <c r="M70" s="677"/>
      <c r="N70" s="677"/>
      <c r="O70" s="677"/>
      <c r="P70" s="17"/>
      <c r="Q70" s="17"/>
      <c r="R70" s="17"/>
      <c r="S70" s="17"/>
    </row>
    <row r="71" spans="2:19" ht="20.100000000000001" customHeight="1" x14ac:dyDescent="0.25">
      <c r="B71" s="17"/>
      <c r="C71" s="17"/>
      <c r="D71" s="17"/>
      <c r="E71" s="17"/>
      <c r="F71" s="21"/>
      <c r="G71" s="21"/>
      <c r="H71" s="21"/>
      <c r="I71" s="21"/>
      <c r="J71" s="17"/>
      <c r="K71" s="17"/>
      <c r="L71" s="21"/>
      <c r="M71" s="21"/>
      <c r="N71" s="21"/>
      <c r="O71" s="21"/>
      <c r="P71" s="17"/>
      <c r="Q71" s="17"/>
      <c r="R71" s="17"/>
      <c r="S71" s="17"/>
    </row>
    <row r="72" spans="2:19" ht="20.100000000000001" customHeight="1" x14ac:dyDescent="0.25">
      <c r="B72" s="17"/>
      <c r="C72" s="17"/>
      <c r="D72" s="17"/>
      <c r="E72" s="17"/>
      <c r="F72" s="738" t="s">
        <v>225</v>
      </c>
      <c r="G72" s="738"/>
      <c r="H72" s="738"/>
      <c r="I72" s="738"/>
      <c r="J72" s="17"/>
      <c r="K72" s="17"/>
      <c r="L72" s="738" t="s">
        <v>229</v>
      </c>
      <c r="M72" s="738"/>
      <c r="N72" s="738"/>
      <c r="O72" s="738"/>
      <c r="P72" s="17"/>
      <c r="Q72" s="17"/>
      <c r="R72" s="17"/>
      <c r="S72" s="17"/>
    </row>
    <row r="73" spans="2:19" ht="20.100000000000001" customHeight="1" x14ac:dyDescent="0.25">
      <c r="B73" s="17"/>
      <c r="C73" s="17"/>
      <c r="D73" s="17"/>
      <c r="E73" s="17"/>
      <c r="F73" s="677" t="s">
        <v>174</v>
      </c>
      <c r="G73" s="677"/>
      <c r="H73" s="677"/>
      <c r="I73" s="677"/>
      <c r="J73" s="17"/>
      <c r="K73" s="17"/>
      <c r="L73" s="677" t="s">
        <v>174</v>
      </c>
      <c r="M73" s="677"/>
      <c r="N73" s="677"/>
      <c r="O73" s="677"/>
      <c r="P73" s="17"/>
      <c r="Q73" s="17"/>
      <c r="R73" s="17"/>
      <c r="S73" s="17"/>
    </row>
    <row r="74" spans="2:19" ht="20.100000000000001" customHeight="1" x14ac:dyDescent="0.25">
      <c r="B74" s="17"/>
      <c r="C74" s="17"/>
      <c r="D74" s="17"/>
      <c r="E74" s="17"/>
      <c r="F74" s="677"/>
      <c r="G74" s="677"/>
      <c r="H74" s="677"/>
      <c r="I74" s="677"/>
      <c r="J74" s="17"/>
      <c r="K74" s="17"/>
      <c r="L74" s="677"/>
      <c r="M74" s="677"/>
      <c r="N74" s="677"/>
      <c r="O74" s="677"/>
      <c r="P74" s="17"/>
      <c r="Q74" s="17"/>
      <c r="R74" s="17"/>
      <c r="S74" s="17"/>
    </row>
    <row r="75" spans="2:19" ht="20.100000000000001" customHeight="1" x14ac:dyDescent="0.25">
      <c r="B75" s="17"/>
      <c r="C75" s="17"/>
      <c r="D75" s="17"/>
      <c r="E75" s="17"/>
      <c r="F75" s="21"/>
      <c r="G75" s="21"/>
      <c r="H75" s="21"/>
      <c r="I75" s="21"/>
      <c r="J75" s="17"/>
      <c r="K75" s="17"/>
      <c r="L75" s="17"/>
      <c r="M75" s="17"/>
      <c r="N75" s="17"/>
      <c r="O75" s="17"/>
      <c r="P75" s="17"/>
      <c r="Q75" s="17"/>
      <c r="R75" s="17"/>
      <c r="S75" s="17"/>
    </row>
    <row r="76" spans="2:19" ht="20.100000000000001" customHeight="1" x14ac:dyDescent="0.25">
      <c r="B76" s="17"/>
      <c r="C76" s="17"/>
      <c r="D76" s="17"/>
      <c r="E76" s="17"/>
      <c r="F76" s="738" t="s">
        <v>226</v>
      </c>
      <c r="G76" s="738"/>
      <c r="H76" s="738"/>
      <c r="I76" s="738"/>
      <c r="J76" s="17"/>
      <c r="K76" s="17"/>
      <c r="L76" s="738" t="s">
        <v>230</v>
      </c>
      <c r="M76" s="738"/>
      <c r="N76" s="738"/>
      <c r="O76" s="738"/>
      <c r="P76" s="17"/>
      <c r="Q76" s="17"/>
      <c r="R76" s="17"/>
      <c r="S76" s="17"/>
    </row>
    <row r="77" spans="2:19" ht="20.100000000000001" customHeight="1" x14ac:dyDescent="0.25">
      <c r="B77" s="17"/>
      <c r="C77" s="17"/>
      <c r="D77" s="17"/>
      <c r="E77" s="17"/>
      <c r="F77" s="677" t="s">
        <v>174</v>
      </c>
      <c r="G77" s="677"/>
      <c r="H77" s="677"/>
      <c r="I77" s="677"/>
      <c r="J77" s="17"/>
      <c r="K77" s="17"/>
      <c r="L77" s="677" t="s">
        <v>174</v>
      </c>
      <c r="M77" s="677"/>
      <c r="N77" s="677"/>
      <c r="O77" s="677"/>
      <c r="P77" s="17"/>
      <c r="Q77" s="17"/>
      <c r="R77" s="17"/>
      <c r="S77" s="17"/>
    </row>
    <row r="78" spans="2:19" ht="20.100000000000001" customHeight="1" x14ac:dyDescent="0.25">
      <c r="B78" s="17"/>
      <c r="C78" s="17"/>
      <c r="D78" s="17"/>
      <c r="E78" s="17"/>
      <c r="F78" s="677"/>
      <c r="G78" s="677"/>
      <c r="H78" s="677"/>
      <c r="I78" s="677"/>
      <c r="J78" s="17"/>
      <c r="K78" s="17"/>
      <c r="L78" s="677"/>
      <c r="M78" s="677"/>
      <c r="N78" s="677"/>
      <c r="O78" s="677"/>
      <c r="P78" s="17"/>
      <c r="Q78" s="17"/>
      <c r="R78" s="17"/>
      <c r="S78" s="17"/>
    </row>
    <row r="79" spans="2:19" ht="20.100000000000001" customHeight="1" x14ac:dyDescent="0.25">
      <c r="B79" s="17"/>
      <c r="C79" s="17"/>
      <c r="D79" s="17"/>
      <c r="E79" s="17"/>
      <c r="F79" s="17"/>
      <c r="G79" s="17"/>
      <c r="H79" s="17"/>
      <c r="I79" s="17"/>
      <c r="J79" s="17"/>
      <c r="K79" s="17"/>
      <c r="L79" s="17"/>
      <c r="M79" s="17"/>
      <c r="N79" s="17"/>
      <c r="O79" s="17"/>
      <c r="P79" s="17"/>
      <c r="Q79" s="17"/>
      <c r="R79" s="17"/>
      <c r="S79" s="17"/>
    </row>
    <row r="80" spans="2:19" ht="20.100000000000001" customHeight="1" x14ac:dyDescent="0.25">
      <c r="B80" s="17"/>
      <c r="C80" s="194" t="s">
        <v>304</v>
      </c>
      <c r="D80" s="194"/>
      <c r="E80" s="194"/>
      <c r="F80" s="194"/>
      <c r="G80" s="194"/>
      <c r="H80" s="194"/>
      <c r="I80" s="194"/>
      <c r="J80" s="194"/>
      <c r="K80" s="194"/>
      <c r="L80" s="194"/>
      <c r="M80" s="194"/>
      <c r="N80" s="194"/>
      <c r="O80" s="194"/>
      <c r="P80" s="194"/>
      <c r="Q80" s="194"/>
      <c r="R80" s="194"/>
      <c r="S80" s="17"/>
    </row>
    <row r="81" spans="2:19" ht="20.100000000000001" customHeight="1" x14ac:dyDescent="0.25">
      <c r="B81" s="17"/>
      <c r="C81" s="700" t="s">
        <v>896</v>
      </c>
      <c r="D81" s="700"/>
      <c r="E81" s="700"/>
      <c r="F81" s="700"/>
      <c r="G81" s="700"/>
      <c r="H81" s="700"/>
      <c r="I81" s="700"/>
      <c r="J81" s="700"/>
      <c r="K81" s="700"/>
      <c r="L81" s="700"/>
      <c r="M81" s="700"/>
      <c r="N81" s="162"/>
      <c r="O81" s="162"/>
      <c r="P81" s="162"/>
      <c r="Q81" s="162"/>
      <c r="R81" s="162"/>
      <c r="S81" s="17"/>
    </row>
    <row r="82" spans="2:19" ht="39" customHeight="1" x14ac:dyDescent="0.25">
      <c r="B82" s="17"/>
      <c r="C82" s="700"/>
      <c r="D82" s="700"/>
      <c r="E82" s="700"/>
      <c r="F82" s="700"/>
      <c r="G82" s="700"/>
      <c r="H82" s="700"/>
      <c r="I82" s="700"/>
      <c r="J82" s="700"/>
      <c r="K82" s="700"/>
      <c r="L82" s="700"/>
      <c r="M82" s="700"/>
      <c r="N82" s="162"/>
      <c r="O82" s="162"/>
      <c r="P82" s="162"/>
      <c r="Q82" s="162"/>
      <c r="R82" s="162"/>
      <c r="S82" s="17"/>
    </row>
    <row r="83" spans="2:19" ht="20.100000000000001" customHeight="1" x14ac:dyDescent="0.25">
      <c r="B83" s="17"/>
      <c r="C83" s="17"/>
      <c r="D83" s="17"/>
      <c r="E83" s="17"/>
      <c r="F83" s="17"/>
      <c r="G83" s="17"/>
      <c r="H83" s="17"/>
      <c r="I83" s="17"/>
      <c r="J83" s="17"/>
      <c r="K83" s="17"/>
      <c r="L83" s="17"/>
      <c r="M83" s="17"/>
      <c r="N83" s="17"/>
      <c r="O83" s="704" t="s">
        <v>476</v>
      </c>
      <c r="P83" s="704"/>
      <c r="Q83" s="704"/>
      <c r="R83" s="116" t="e" vm="13">
        <v>#VALUE!</v>
      </c>
      <c r="S83" s="17"/>
    </row>
    <row r="84" spans="2:19" ht="20.100000000000001" customHeight="1" x14ac:dyDescent="0.25">
      <c r="B84" s="17"/>
      <c r="C84" s="168"/>
      <c r="D84" s="228" t="s">
        <v>162</v>
      </c>
      <c r="E84" s="74" t="s">
        <v>238</v>
      </c>
      <c r="F84" s="17"/>
      <c r="G84" s="17"/>
      <c r="H84" s="17"/>
      <c r="I84" s="17"/>
      <c r="J84" s="17"/>
      <c r="K84" s="17"/>
      <c r="L84" s="17"/>
      <c r="M84" s="17"/>
      <c r="N84" s="17"/>
      <c r="O84" s="17"/>
      <c r="P84" s="17"/>
      <c r="Q84" s="17"/>
      <c r="R84" s="17"/>
      <c r="S84" s="17"/>
    </row>
    <row r="85" spans="2:19" ht="20.100000000000001" customHeight="1" x14ac:dyDescent="0.25">
      <c r="B85" s="17"/>
      <c r="C85" s="190"/>
      <c r="D85" s="154" t="s">
        <v>163</v>
      </c>
      <c r="E85" s="74" t="s">
        <v>216</v>
      </c>
      <c r="F85" s="17"/>
      <c r="G85" s="17"/>
      <c r="H85" s="17"/>
      <c r="I85" s="17"/>
      <c r="J85" s="17"/>
      <c r="K85" s="17"/>
      <c r="L85" s="17"/>
      <c r="M85" s="17"/>
      <c r="N85" s="17"/>
      <c r="O85" s="704" t="s">
        <v>484</v>
      </c>
      <c r="P85" s="704"/>
      <c r="Q85" s="704"/>
      <c r="R85" s="116" t="e" vm="13">
        <v>#VALUE!</v>
      </c>
      <c r="S85" s="17"/>
    </row>
    <row r="86" spans="2:19" ht="20.100000000000001" customHeight="1" x14ac:dyDescent="0.25">
      <c r="B86" s="17"/>
      <c r="C86" s="163"/>
      <c r="D86" s="229" t="s">
        <v>164</v>
      </c>
      <c r="E86" s="74" t="s">
        <v>217</v>
      </c>
      <c r="F86" s="17"/>
      <c r="G86" s="17"/>
      <c r="H86" s="17"/>
      <c r="I86" s="17"/>
      <c r="J86" s="17"/>
      <c r="K86" s="17"/>
      <c r="L86" s="17"/>
      <c r="M86" s="17"/>
      <c r="N86" s="17"/>
      <c r="O86" s="17"/>
      <c r="P86" s="17"/>
      <c r="Q86" s="17"/>
      <c r="R86" s="17"/>
      <c r="S86" s="17"/>
    </row>
    <row r="87" spans="2:19" ht="20.100000000000001" customHeight="1" x14ac:dyDescent="0.25">
      <c r="B87" s="17"/>
      <c r="C87" s="230"/>
      <c r="D87" s="157" t="s">
        <v>156</v>
      </c>
      <c r="E87" s="74" t="s">
        <v>220</v>
      </c>
      <c r="F87" s="17"/>
      <c r="G87" s="17"/>
      <c r="H87" s="17"/>
      <c r="I87" s="17"/>
      <c r="J87" s="17"/>
      <c r="K87" s="17"/>
      <c r="L87" s="17"/>
      <c r="M87" s="17"/>
      <c r="N87" s="17"/>
      <c r="O87" s="17"/>
      <c r="P87" s="17"/>
      <c r="Q87" s="17"/>
      <c r="R87" s="17"/>
      <c r="S87" s="17"/>
    </row>
    <row r="88" spans="2:19" ht="20.100000000000001" customHeight="1" x14ac:dyDescent="0.25">
      <c r="B88" s="17"/>
      <c r="C88" s="17"/>
      <c r="D88" s="17"/>
      <c r="E88" s="17"/>
      <c r="F88" s="17"/>
      <c r="G88" s="17"/>
      <c r="H88" s="17"/>
      <c r="I88" s="17"/>
      <c r="J88" s="17"/>
      <c r="K88" s="17"/>
      <c r="L88" s="17"/>
      <c r="M88" s="17"/>
      <c r="N88" s="17"/>
      <c r="O88" s="17"/>
      <c r="P88" s="17"/>
      <c r="Q88" s="17"/>
      <c r="R88" s="17"/>
      <c r="S88" s="17"/>
    </row>
    <row r="89" spans="2:19" ht="20.100000000000001" customHeight="1" x14ac:dyDescent="0.25">
      <c r="B89" s="17"/>
      <c r="C89" s="17"/>
      <c r="D89" s="17"/>
      <c r="E89" s="17"/>
      <c r="F89" s="745" t="s">
        <v>494</v>
      </c>
      <c r="G89" s="745"/>
      <c r="H89" s="745"/>
      <c r="I89" s="745"/>
      <c r="J89" s="17"/>
      <c r="K89" s="17"/>
      <c r="L89" s="745" t="s">
        <v>762</v>
      </c>
      <c r="M89" s="745"/>
      <c r="N89" s="745"/>
      <c r="O89" s="745"/>
      <c r="P89" s="17"/>
      <c r="Q89" s="17"/>
      <c r="R89" s="17"/>
      <c r="S89" s="17"/>
    </row>
    <row r="90" spans="2:19" ht="20.100000000000001" customHeight="1" x14ac:dyDescent="0.25">
      <c r="B90" s="17"/>
      <c r="C90" s="17"/>
      <c r="D90" s="17"/>
      <c r="E90" s="17"/>
      <c r="F90" s="745"/>
      <c r="G90" s="745"/>
      <c r="H90" s="745"/>
      <c r="I90" s="745"/>
      <c r="J90" s="17"/>
      <c r="K90" s="17"/>
      <c r="L90" s="745"/>
      <c r="M90" s="745"/>
      <c r="N90" s="745"/>
      <c r="O90" s="745"/>
      <c r="P90" s="17"/>
      <c r="Q90" s="17"/>
      <c r="R90" s="17"/>
      <c r="S90" s="17"/>
    </row>
    <row r="91" spans="2:19" ht="20.100000000000001" customHeight="1" x14ac:dyDescent="0.25">
      <c r="B91" s="17"/>
      <c r="C91" s="17"/>
      <c r="D91" s="17"/>
      <c r="E91" s="17"/>
      <c r="F91" s="745"/>
      <c r="G91" s="745"/>
      <c r="H91" s="745"/>
      <c r="I91" s="745"/>
      <c r="J91" s="17"/>
      <c r="K91" s="17"/>
      <c r="L91" s="745"/>
      <c r="M91" s="745"/>
      <c r="N91" s="745"/>
      <c r="O91" s="745"/>
      <c r="P91" s="17"/>
      <c r="Q91" s="17"/>
      <c r="R91" s="17"/>
      <c r="S91" s="17"/>
    </row>
    <row r="92" spans="2:19" ht="14.1" customHeight="1" x14ac:dyDescent="0.25">
      <c r="B92" s="17"/>
      <c r="C92" s="17"/>
      <c r="D92" s="17"/>
      <c r="E92" s="17"/>
      <c r="F92" s="745"/>
      <c r="G92" s="745"/>
      <c r="H92" s="745"/>
      <c r="I92" s="745"/>
      <c r="J92" s="17"/>
      <c r="K92" s="17"/>
      <c r="L92" s="745"/>
      <c r="M92" s="745"/>
      <c r="N92" s="745"/>
      <c r="O92" s="745"/>
      <c r="P92" s="17"/>
      <c r="Q92" s="17"/>
      <c r="R92" s="17"/>
      <c r="S92" s="17"/>
    </row>
    <row r="93" spans="2:19" ht="20.100000000000001" customHeight="1" x14ac:dyDescent="0.25">
      <c r="B93" s="17"/>
      <c r="C93" s="17"/>
      <c r="D93" s="17"/>
      <c r="E93" s="17"/>
      <c r="F93" s="677" t="s">
        <v>174</v>
      </c>
      <c r="G93" s="677"/>
      <c r="H93" s="677"/>
      <c r="I93" s="677"/>
      <c r="J93" s="17"/>
      <c r="K93" s="17"/>
      <c r="L93" s="677" t="s">
        <v>174</v>
      </c>
      <c r="M93" s="677"/>
      <c r="N93" s="677"/>
      <c r="O93" s="677"/>
      <c r="P93" s="17"/>
      <c r="Q93" s="17"/>
      <c r="R93" s="17"/>
      <c r="S93" s="17"/>
    </row>
    <row r="94" spans="2:19" ht="20.100000000000001" customHeight="1" x14ac:dyDescent="0.25">
      <c r="B94" s="17"/>
      <c r="C94" s="17"/>
      <c r="D94" s="17"/>
      <c r="E94" s="17"/>
      <c r="F94" s="677"/>
      <c r="G94" s="677"/>
      <c r="H94" s="677"/>
      <c r="I94" s="677"/>
      <c r="J94" s="17"/>
      <c r="K94" s="17"/>
      <c r="L94" s="677"/>
      <c r="M94" s="677"/>
      <c r="N94" s="677"/>
      <c r="O94" s="677"/>
      <c r="P94" s="17"/>
      <c r="Q94" s="17"/>
      <c r="R94" s="17"/>
      <c r="S94" s="17"/>
    </row>
    <row r="95" spans="2:19" ht="20.100000000000001" customHeight="1" x14ac:dyDescent="0.25">
      <c r="B95" s="17"/>
      <c r="C95" s="17"/>
      <c r="D95" s="17"/>
      <c r="E95" s="17"/>
      <c r="F95" s="17"/>
      <c r="G95" s="17"/>
      <c r="H95" s="17"/>
      <c r="I95" s="17"/>
      <c r="J95" s="17"/>
      <c r="K95" s="17"/>
      <c r="L95" s="17"/>
      <c r="M95" s="17"/>
      <c r="N95" s="17"/>
      <c r="O95" s="17"/>
      <c r="P95" s="17"/>
      <c r="Q95" s="17"/>
      <c r="R95" s="17"/>
      <c r="S95" s="17"/>
    </row>
    <row r="96" spans="2:19" ht="20.100000000000001" customHeight="1" x14ac:dyDescent="0.25">
      <c r="B96" s="17"/>
      <c r="C96" s="194" t="s">
        <v>305</v>
      </c>
      <c r="D96" s="194"/>
      <c r="E96" s="194"/>
      <c r="F96" s="194"/>
      <c r="G96" s="194"/>
      <c r="H96" s="194"/>
      <c r="I96" s="194"/>
      <c r="J96" s="194"/>
      <c r="K96" s="194"/>
      <c r="L96" s="194"/>
      <c r="M96" s="194"/>
      <c r="N96" s="194"/>
      <c r="O96" s="194"/>
      <c r="P96" s="194"/>
      <c r="Q96" s="194"/>
      <c r="R96" s="194"/>
      <c r="S96" s="17"/>
    </row>
    <row r="97" spans="2:19" ht="20.100000000000001" customHeight="1" x14ac:dyDescent="0.25">
      <c r="B97" s="17"/>
      <c r="C97" s="700" t="s">
        <v>897</v>
      </c>
      <c r="D97" s="700"/>
      <c r="E97" s="700"/>
      <c r="F97" s="700"/>
      <c r="G97" s="700"/>
      <c r="H97" s="700"/>
      <c r="I97" s="700"/>
      <c r="J97" s="700"/>
      <c r="K97" s="700"/>
      <c r="L97" s="700"/>
      <c r="M97" s="162"/>
      <c r="N97" s="162"/>
      <c r="O97" s="233"/>
      <c r="P97" s="233"/>
      <c r="Q97" s="233"/>
      <c r="R97" s="233"/>
      <c r="S97" s="17"/>
    </row>
    <row r="98" spans="2:19" ht="20.100000000000001" customHeight="1" x14ac:dyDescent="0.25">
      <c r="B98" s="17"/>
      <c r="C98" s="700"/>
      <c r="D98" s="700"/>
      <c r="E98" s="700"/>
      <c r="F98" s="700"/>
      <c r="G98" s="700"/>
      <c r="H98" s="700"/>
      <c r="I98" s="700"/>
      <c r="J98" s="700"/>
      <c r="K98" s="700"/>
      <c r="L98" s="700"/>
      <c r="M98" s="162"/>
      <c r="N98" s="162"/>
      <c r="O98" s="233"/>
      <c r="P98" s="233"/>
      <c r="Q98" s="233"/>
      <c r="R98" s="233"/>
      <c r="S98" s="17"/>
    </row>
    <row r="99" spans="2:19" ht="20.100000000000001" customHeight="1" x14ac:dyDescent="0.25">
      <c r="B99" s="17"/>
      <c r="C99" s="700"/>
      <c r="D99" s="700"/>
      <c r="E99" s="700"/>
      <c r="F99" s="700"/>
      <c r="G99" s="700"/>
      <c r="H99" s="700"/>
      <c r="I99" s="700"/>
      <c r="J99" s="700"/>
      <c r="K99" s="700"/>
      <c r="L99" s="700"/>
      <c r="M99" s="162"/>
      <c r="N99" s="162"/>
      <c r="O99" s="233"/>
      <c r="P99" s="233"/>
      <c r="Q99" s="233"/>
      <c r="R99" s="233"/>
      <c r="S99" s="17"/>
    </row>
    <row r="100" spans="2:19" ht="20.100000000000001" customHeight="1" x14ac:dyDescent="0.25">
      <c r="B100" s="17"/>
      <c r="C100" s="700"/>
      <c r="D100" s="700"/>
      <c r="E100" s="700"/>
      <c r="F100" s="700"/>
      <c r="G100" s="700"/>
      <c r="H100" s="700"/>
      <c r="I100" s="700"/>
      <c r="J100" s="700"/>
      <c r="K100" s="700"/>
      <c r="L100" s="700"/>
      <c r="M100" s="162"/>
      <c r="N100" s="162"/>
      <c r="O100" s="233"/>
      <c r="P100" s="233"/>
      <c r="Q100" s="233"/>
      <c r="R100" s="233"/>
      <c r="S100" s="17"/>
    </row>
    <row r="101" spans="2:19" ht="20.100000000000001" customHeight="1" x14ac:dyDescent="0.25">
      <c r="B101" s="17"/>
      <c r="C101" s="17"/>
      <c r="D101" s="17"/>
      <c r="E101" s="17"/>
      <c r="F101" s="17"/>
      <c r="G101" s="17"/>
      <c r="H101" s="17"/>
      <c r="I101" s="17"/>
      <c r="J101" s="17"/>
      <c r="K101" s="17"/>
      <c r="L101" s="17"/>
      <c r="M101" s="17"/>
      <c r="N101" s="17"/>
      <c r="O101" s="704" t="s">
        <v>458</v>
      </c>
      <c r="P101" s="704"/>
      <c r="Q101" s="704"/>
      <c r="R101" s="116" t="e" vm="13">
        <v>#VALUE!</v>
      </c>
      <c r="S101" s="17"/>
    </row>
    <row r="102" spans="2:19" ht="20.100000000000001" customHeight="1" x14ac:dyDescent="0.25">
      <c r="B102" s="17"/>
      <c r="C102" s="168"/>
      <c r="D102" s="228" t="s">
        <v>162</v>
      </c>
      <c r="E102" s="74" t="s">
        <v>238</v>
      </c>
      <c r="F102" s="17"/>
      <c r="G102" s="17"/>
      <c r="H102" s="17"/>
      <c r="I102" s="17"/>
      <c r="J102" s="17"/>
      <c r="K102" s="17"/>
      <c r="L102" s="17"/>
      <c r="M102" s="17"/>
      <c r="N102" s="17"/>
      <c r="O102" s="17"/>
      <c r="P102" s="17"/>
      <c r="Q102" s="17"/>
      <c r="R102" s="17"/>
      <c r="S102" s="17"/>
    </row>
    <row r="103" spans="2:19" ht="20.100000000000001" customHeight="1" x14ac:dyDescent="0.25">
      <c r="B103" s="17"/>
      <c r="C103" s="190"/>
      <c r="D103" s="154" t="s">
        <v>163</v>
      </c>
      <c r="E103" s="74" t="s">
        <v>216</v>
      </c>
      <c r="F103" s="17"/>
      <c r="G103" s="17"/>
      <c r="H103" s="17"/>
      <c r="I103" s="17"/>
      <c r="J103" s="17"/>
      <c r="K103" s="17"/>
      <c r="L103" s="17"/>
      <c r="M103" s="17"/>
      <c r="N103" s="703" t="s">
        <v>393</v>
      </c>
      <c r="O103" s="703"/>
      <c r="P103" s="703"/>
      <c r="Q103" s="703"/>
      <c r="R103" s="150" t="e" vm="14">
        <v>#VALUE!</v>
      </c>
      <c r="S103" s="17"/>
    </row>
    <row r="104" spans="2:19" ht="20.100000000000001" customHeight="1" x14ac:dyDescent="0.25">
      <c r="B104" s="17"/>
      <c r="C104" s="163"/>
      <c r="D104" s="229" t="s">
        <v>164</v>
      </c>
      <c r="E104" s="74" t="s">
        <v>217</v>
      </c>
      <c r="F104" s="17"/>
      <c r="G104" s="17"/>
      <c r="H104" s="17"/>
      <c r="I104" s="17"/>
      <c r="J104" s="17"/>
      <c r="K104" s="17"/>
      <c r="L104" s="17"/>
      <c r="M104" s="17"/>
      <c r="N104" s="17"/>
      <c r="O104" s="17"/>
      <c r="P104" s="17"/>
      <c r="Q104" s="17"/>
      <c r="R104" s="17"/>
      <c r="S104" s="17"/>
    </row>
    <row r="105" spans="2:19" ht="20.100000000000001" customHeight="1" x14ac:dyDescent="0.25">
      <c r="B105" s="17"/>
      <c r="C105" s="230"/>
      <c r="D105" s="157" t="s">
        <v>156</v>
      </c>
      <c r="E105" s="74" t="s">
        <v>220</v>
      </c>
      <c r="F105" s="17"/>
      <c r="G105" s="17"/>
      <c r="H105" s="17"/>
      <c r="I105" s="17"/>
      <c r="J105" s="17"/>
      <c r="K105" s="17"/>
      <c r="L105" s="17"/>
      <c r="M105" s="17"/>
      <c r="N105" s="17"/>
      <c r="O105" s="17"/>
      <c r="P105" s="17"/>
      <c r="Q105" s="17"/>
      <c r="R105" s="17"/>
      <c r="S105" s="17"/>
    </row>
    <row r="106" spans="2:19" ht="20.100000000000001" customHeight="1" x14ac:dyDescent="0.25">
      <c r="B106" s="17"/>
      <c r="C106" s="230"/>
      <c r="D106" s="17"/>
      <c r="E106" s="17"/>
      <c r="F106" s="17"/>
      <c r="G106" s="17"/>
      <c r="H106" s="17"/>
      <c r="I106" s="17"/>
      <c r="J106" s="17"/>
      <c r="K106" s="17"/>
      <c r="L106" s="17"/>
      <c r="M106" s="17"/>
      <c r="N106" s="17"/>
      <c r="O106" s="17"/>
      <c r="P106" s="17"/>
      <c r="Q106" s="17"/>
      <c r="R106" s="17"/>
      <c r="S106" s="17"/>
    </row>
    <row r="107" spans="2:19" ht="20.100000000000001" customHeight="1" x14ac:dyDescent="0.25">
      <c r="B107" s="17"/>
      <c r="C107" s="230"/>
      <c r="D107" s="17"/>
      <c r="E107" s="17"/>
      <c r="F107" s="745" t="s">
        <v>763</v>
      </c>
      <c r="G107" s="745"/>
      <c r="H107" s="745"/>
      <c r="I107" s="745"/>
      <c r="J107" s="17"/>
      <c r="K107" s="17"/>
      <c r="L107" s="745" t="s">
        <v>764</v>
      </c>
      <c r="M107" s="745"/>
      <c r="N107" s="745"/>
      <c r="O107" s="745"/>
      <c r="P107" s="17"/>
      <c r="Q107" s="17"/>
      <c r="R107" s="17"/>
      <c r="S107" s="17"/>
    </row>
    <row r="108" spans="2:19" ht="20.100000000000001" customHeight="1" x14ac:dyDescent="0.25">
      <c r="B108" s="17"/>
      <c r="C108" s="230"/>
      <c r="D108" s="17"/>
      <c r="E108" s="17"/>
      <c r="F108" s="745"/>
      <c r="G108" s="745"/>
      <c r="H108" s="745"/>
      <c r="I108" s="745"/>
      <c r="J108" s="17"/>
      <c r="K108" s="17"/>
      <c r="L108" s="745"/>
      <c r="M108" s="745"/>
      <c r="N108" s="745"/>
      <c r="O108" s="745"/>
      <c r="P108" s="17"/>
      <c r="Q108" s="17"/>
      <c r="R108" s="17"/>
      <c r="S108" s="17"/>
    </row>
    <row r="109" spans="2:19" ht="20.100000000000001" customHeight="1" x14ac:dyDescent="0.25">
      <c r="B109" s="17"/>
      <c r="C109" s="17"/>
      <c r="D109" s="17"/>
      <c r="E109" s="17"/>
      <c r="F109" s="745"/>
      <c r="G109" s="745"/>
      <c r="H109" s="745"/>
      <c r="I109" s="745"/>
      <c r="J109" s="17"/>
      <c r="K109" s="17"/>
      <c r="L109" s="745"/>
      <c r="M109" s="745"/>
      <c r="N109" s="745"/>
      <c r="O109" s="745"/>
      <c r="P109" s="17"/>
      <c r="Q109" s="17"/>
      <c r="R109" s="17"/>
      <c r="S109" s="17"/>
    </row>
    <row r="110" spans="2:19" ht="14.1" customHeight="1" x14ac:dyDescent="0.25">
      <c r="B110" s="17"/>
      <c r="C110" s="17"/>
      <c r="D110" s="17"/>
      <c r="E110" s="17"/>
      <c r="F110" s="745"/>
      <c r="G110" s="745"/>
      <c r="H110" s="745"/>
      <c r="I110" s="745"/>
      <c r="J110" s="17"/>
      <c r="K110" s="17"/>
      <c r="L110" s="745"/>
      <c r="M110" s="745"/>
      <c r="N110" s="745"/>
      <c r="O110" s="745"/>
      <c r="P110" s="17"/>
      <c r="Q110" s="17"/>
      <c r="R110" s="17"/>
      <c r="S110" s="17"/>
    </row>
    <row r="111" spans="2:19" ht="20.100000000000001" customHeight="1" x14ac:dyDescent="0.25">
      <c r="B111" s="17"/>
      <c r="C111" s="17"/>
      <c r="D111" s="17"/>
      <c r="E111" s="17"/>
      <c r="F111" s="677" t="s">
        <v>174</v>
      </c>
      <c r="G111" s="677"/>
      <c r="H111" s="677"/>
      <c r="I111" s="677"/>
      <c r="J111" s="17"/>
      <c r="K111" s="17"/>
      <c r="L111" s="677" t="s">
        <v>174</v>
      </c>
      <c r="M111" s="677"/>
      <c r="N111" s="677"/>
      <c r="O111" s="677"/>
      <c r="P111" s="17"/>
      <c r="Q111" s="17"/>
      <c r="R111" s="17"/>
      <c r="S111" s="17"/>
    </row>
    <row r="112" spans="2:19" ht="20.100000000000001" customHeight="1" x14ac:dyDescent="0.25">
      <c r="B112" s="17"/>
      <c r="C112" s="17"/>
      <c r="D112" s="17"/>
      <c r="E112" s="17"/>
      <c r="F112" s="677"/>
      <c r="G112" s="677"/>
      <c r="H112" s="677"/>
      <c r="I112" s="677"/>
      <c r="J112" s="17"/>
      <c r="K112" s="17"/>
      <c r="L112" s="677"/>
      <c r="M112" s="677"/>
      <c r="N112" s="677"/>
      <c r="O112" s="677"/>
      <c r="P112" s="17"/>
      <c r="Q112" s="17"/>
      <c r="R112" s="17"/>
      <c r="S112" s="17"/>
    </row>
    <row r="113" spans="2:19" ht="20.100000000000001" customHeight="1" x14ac:dyDescent="0.25">
      <c r="B113" s="17"/>
      <c r="C113" s="17"/>
      <c r="D113" s="17"/>
      <c r="E113" s="17"/>
      <c r="F113" s="17"/>
      <c r="G113" s="17"/>
      <c r="H113" s="17"/>
      <c r="I113" s="17"/>
      <c r="J113" s="17"/>
      <c r="K113" s="17"/>
      <c r="L113" s="17"/>
      <c r="M113" s="17"/>
      <c r="N113" s="17"/>
      <c r="O113" s="17"/>
      <c r="P113" s="17"/>
      <c r="Q113" s="17"/>
      <c r="R113" s="17"/>
      <c r="S113" s="17"/>
    </row>
    <row r="114" spans="2:19" ht="20.100000000000001" customHeight="1" x14ac:dyDescent="0.25">
      <c r="B114" s="17"/>
      <c r="C114" s="194" t="s">
        <v>306</v>
      </c>
      <c r="D114" s="194"/>
      <c r="E114" s="194"/>
      <c r="F114" s="194"/>
      <c r="G114" s="194"/>
      <c r="H114" s="194"/>
      <c r="I114" s="194"/>
      <c r="J114" s="194"/>
      <c r="K114" s="194"/>
      <c r="L114" s="194"/>
      <c r="M114" s="194"/>
      <c r="N114" s="194"/>
      <c r="O114" s="194"/>
      <c r="P114" s="194"/>
      <c r="Q114" s="194"/>
      <c r="R114" s="194"/>
      <c r="S114" s="17"/>
    </row>
    <row r="115" spans="2:19" ht="20.100000000000001" customHeight="1" x14ac:dyDescent="0.25">
      <c r="B115" s="17"/>
      <c r="C115" s="700" t="s">
        <v>307</v>
      </c>
      <c r="D115" s="700"/>
      <c r="E115" s="700"/>
      <c r="F115" s="700"/>
      <c r="G115" s="700"/>
      <c r="H115" s="700"/>
      <c r="I115" s="700"/>
      <c r="J115" s="700"/>
      <c r="K115" s="700"/>
      <c r="L115" s="700"/>
      <c r="M115" s="700"/>
      <c r="N115" s="700"/>
      <c r="O115" s="233"/>
      <c r="P115" s="233"/>
      <c r="Q115" s="233"/>
      <c r="R115" s="233"/>
      <c r="S115" s="17"/>
    </row>
    <row r="116" spans="2:19" ht="20.100000000000001" customHeight="1" x14ac:dyDescent="0.25">
      <c r="B116" s="17"/>
      <c r="C116" s="700"/>
      <c r="D116" s="700"/>
      <c r="E116" s="700"/>
      <c r="F116" s="700"/>
      <c r="G116" s="700"/>
      <c r="H116" s="700"/>
      <c r="I116" s="700"/>
      <c r="J116" s="700"/>
      <c r="K116" s="700"/>
      <c r="L116" s="700"/>
      <c r="M116" s="700"/>
      <c r="N116" s="700"/>
      <c r="O116" s="233"/>
      <c r="P116" s="233"/>
      <c r="Q116" s="233"/>
      <c r="R116" s="233"/>
      <c r="S116" s="17"/>
    </row>
    <row r="117" spans="2:19" ht="36.75" customHeight="1" x14ac:dyDescent="0.25">
      <c r="B117" s="17"/>
      <c r="C117" s="700"/>
      <c r="D117" s="700"/>
      <c r="E117" s="700"/>
      <c r="F117" s="700"/>
      <c r="G117" s="700"/>
      <c r="H117" s="700"/>
      <c r="I117" s="700"/>
      <c r="J117" s="700"/>
      <c r="K117" s="700"/>
      <c r="L117" s="700"/>
      <c r="M117" s="700"/>
      <c r="N117" s="700"/>
      <c r="O117" s="233"/>
      <c r="P117" s="233"/>
      <c r="Q117" s="233"/>
      <c r="R117" s="233"/>
      <c r="S117" s="17"/>
    </row>
    <row r="118" spans="2:19" ht="20.100000000000001" customHeight="1" x14ac:dyDescent="0.25">
      <c r="B118" s="17"/>
      <c r="C118" s="17"/>
      <c r="D118" s="17"/>
      <c r="E118" s="17"/>
      <c r="F118" s="17"/>
      <c r="G118" s="17"/>
      <c r="H118" s="17"/>
      <c r="I118" s="17"/>
      <c r="J118" s="17"/>
      <c r="K118" s="17"/>
      <c r="L118" s="17"/>
      <c r="M118" s="723" t="s">
        <v>427</v>
      </c>
      <c r="N118" s="723"/>
      <c r="O118" s="723"/>
      <c r="P118" s="723"/>
      <c r="Q118" s="723"/>
      <c r="R118" s="161" t="e" vm="14">
        <v>#VALUE!</v>
      </c>
      <c r="S118" s="17"/>
    </row>
    <row r="119" spans="2:19" ht="20.100000000000001" customHeight="1" x14ac:dyDescent="0.25">
      <c r="B119" s="17"/>
      <c r="C119" s="168"/>
      <c r="D119" s="228" t="s">
        <v>162</v>
      </c>
      <c r="E119" s="74" t="s">
        <v>238</v>
      </c>
      <c r="F119" s="17"/>
      <c r="G119" s="17"/>
      <c r="H119" s="17"/>
      <c r="I119" s="17"/>
      <c r="J119" s="17"/>
      <c r="K119" s="17"/>
      <c r="L119" s="17"/>
      <c r="M119" s="17"/>
      <c r="N119" s="17"/>
      <c r="O119" s="17"/>
      <c r="P119" s="17"/>
      <c r="Q119" s="17"/>
      <c r="R119" s="17"/>
      <c r="S119" s="17"/>
    </row>
    <row r="120" spans="2:19" ht="20.100000000000001" customHeight="1" x14ac:dyDescent="0.25">
      <c r="B120" s="17"/>
      <c r="C120" s="190"/>
      <c r="D120" s="154" t="s">
        <v>163</v>
      </c>
      <c r="E120" s="74" t="s">
        <v>216</v>
      </c>
      <c r="F120" s="17"/>
      <c r="G120" s="17"/>
      <c r="H120" s="17"/>
      <c r="I120" s="17"/>
      <c r="J120" s="17"/>
      <c r="K120" s="17"/>
      <c r="L120" s="17"/>
      <c r="M120" s="17"/>
      <c r="N120" s="17"/>
      <c r="O120" s="17"/>
      <c r="P120" s="17"/>
      <c r="Q120" s="17"/>
      <c r="R120" s="17"/>
      <c r="S120" s="17"/>
    </row>
    <row r="121" spans="2:19" ht="20.100000000000001" customHeight="1" x14ac:dyDescent="0.25">
      <c r="B121" s="17"/>
      <c r="C121" s="163"/>
      <c r="D121" s="229" t="s">
        <v>164</v>
      </c>
      <c r="E121" s="74" t="s">
        <v>217</v>
      </c>
      <c r="F121" s="17"/>
      <c r="G121" s="17"/>
      <c r="H121" s="17"/>
      <c r="I121" s="17"/>
      <c r="J121" s="17"/>
      <c r="K121" s="17"/>
      <c r="L121" s="17"/>
      <c r="M121" s="17"/>
      <c r="N121" s="17"/>
      <c r="O121" s="17"/>
      <c r="P121" s="17"/>
      <c r="Q121" s="17"/>
      <c r="R121" s="17"/>
      <c r="S121" s="17"/>
    </row>
    <row r="122" spans="2:19" ht="20.100000000000001" customHeight="1" x14ac:dyDescent="0.25">
      <c r="B122" s="17"/>
      <c r="C122" s="230"/>
      <c r="D122" s="157" t="s">
        <v>156</v>
      </c>
      <c r="E122" s="74" t="s">
        <v>220</v>
      </c>
      <c r="F122" s="17"/>
      <c r="G122" s="17"/>
      <c r="H122" s="17"/>
      <c r="I122" s="17"/>
      <c r="J122" s="17"/>
      <c r="K122" s="17"/>
      <c r="L122" s="17"/>
      <c r="M122" s="17"/>
      <c r="N122" s="17"/>
      <c r="O122" s="17"/>
      <c r="P122" s="17"/>
      <c r="Q122" s="17"/>
      <c r="R122" s="17"/>
      <c r="S122" s="17"/>
    </row>
    <row r="123" spans="2:19" ht="20.100000000000001" customHeight="1" x14ac:dyDescent="0.25">
      <c r="B123" s="17"/>
      <c r="C123" s="17"/>
      <c r="D123" s="17"/>
      <c r="E123" s="17"/>
      <c r="F123" s="17"/>
      <c r="G123" s="17"/>
      <c r="H123" s="17"/>
      <c r="I123" s="17"/>
      <c r="J123" s="17"/>
      <c r="K123" s="17"/>
      <c r="L123" s="17"/>
      <c r="M123" s="17"/>
      <c r="N123" s="17"/>
      <c r="O123" s="17"/>
      <c r="P123" s="17"/>
      <c r="Q123" s="17"/>
      <c r="R123" s="17"/>
      <c r="S123" s="17"/>
    </row>
    <row r="124" spans="2:19" ht="20.100000000000001" customHeight="1" x14ac:dyDescent="0.25">
      <c r="B124" s="17"/>
      <c r="C124" s="17"/>
      <c r="D124" s="17"/>
      <c r="E124" s="17"/>
      <c r="F124" s="17"/>
      <c r="G124" s="17"/>
      <c r="H124" s="17"/>
      <c r="I124" s="677" t="s">
        <v>174</v>
      </c>
      <c r="J124" s="677"/>
      <c r="K124" s="677"/>
      <c r="L124" s="677"/>
      <c r="M124" s="17"/>
      <c r="N124" s="17"/>
      <c r="O124" s="17"/>
      <c r="P124" s="17"/>
      <c r="Q124" s="17"/>
      <c r="R124" s="17"/>
      <c r="S124" s="17"/>
    </row>
    <row r="125" spans="2:19" ht="20.100000000000001" customHeight="1" x14ac:dyDescent="0.25">
      <c r="B125" s="17"/>
      <c r="C125" s="17"/>
      <c r="D125" s="17"/>
      <c r="E125" s="17"/>
      <c r="F125" s="17"/>
      <c r="G125" s="17"/>
      <c r="H125" s="17"/>
      <c r="I125" s="677"/>
      <c r="J125" s="677"/>
      <c r="K125" s="677"/>
      <c r="L125" s="677"/>
      <c r="M125" s="17"/>
      <c r="N125" s="17"/>
      <c r="O125" s="17"/>
      <c r="P125" s="17"/>
      <c r="Q125" s="17"/>
      <c r="R125" s="17"/>
      <c r="S125" s="17"/>
    </row>
    <row r="126" spans="2:19" ht="20.100000000000001" customHeight="1" x14ac:dyDescent="0.25">
      <c r="B126" s="17"/>
      <c r="C126" s="17"/>
      <c r="D126" s="17"/>
      <c r="E126" s="17"/>
      <c r="F126" s="17"/>
      <c r="G126" s="17"/>
      <c r="H126" s="17"/>
      <c r="I126" s="17"/>
      <c r="J126" s="17"/>
      <c r="K126" s="17"/>
      <c r="L126" s="17"/>
      <c r="M126" s="17"/>
      <c r="N126" s="17"/>
      <c r="O126" s="17"/>
      <c r="P126" s="17"/>
      <c r="Q126" s="17"/>
      <c r="R126" s="17"/>
      <c r="S126" s="17"/>
    </row>
    <row r="127" spans="2:19" ht="20.100000000000001" customHeight="1" x14ac:dyDescent="0.25">
      <c r="B127" s="17"/>
      <c r="C127" s="194" t="s">
        <v>308</v>
      </c>
      <c r="D127" s="194"/>
      <c r="E127" s="194"/>
      <c r="F127" s="194"/>
      <c r="G127" s="194"/>
      <c r="H127" s="194"/>
      <c r="I127" s="194"/>
      <c r="J127" s="194"/>
      <c r="K127" s="194"/>
      <c r="L127" s="194"/>
      <c r="M127" s="194"/>
      <c r="N127" s="194"/>
      <c r="O127" s="194"/>
      <c r="P127" s="194"/>
      <c r="Q127" s="194"/>
      <c r="R127" s="194"/>
      <c r="S127" s="17"/>
    </row>
    <row r="128" spans="2:19" ht="20.100000000000001" customHeight="1" x14ac:dyDescent="0.25">
      <c r="B128" s="17"/>
      <c r="C128" s="700" t="s">
        <v>309</v>
      </c>
      <c r="D128" s="700"/>
      <c r="E128" s="700"/>
      <c r="F128" s="700"/>
      <c r="G128" s="700"/>
      <c r="H128" s="700"/>
      <c r="I128" s="700"/>
      <c r="J128" s="700"/>
      <c r="K128" s="700"/>
      <c r="L128" s="700"/>
      <c r="M128" s="700"/>
      <c r="N128" s="700"/>
      <c r="O128" s="700"/>
      <c r="P128" s="158"/>
      <c r="Q128" s="158"/>
      <c r="R128" s="158"/>
      <c r="S128" s="17"/>
    </row>
    <row r="129" spans="2:19" ht="20.100000000000001" customHeight="1" x14ac:dyDescent="0.25">
      <c r="B129" s="17"/>
      <c r="C129" s="700"/>
      <c r="D129" s="700"/>
      <c r="E129" s="700"/>
      <c r="F129" s="700"/>
      <c r="G129" s="700"/>
      <c r="H129" s="700"/>
      <c r="I129" s="700"/>
      <c r="J129" s="700"/>
      <c r="K129" s="700"/>
      <c r="L129" s="700"/>
      <c r="M129" s="700"/>
      <c r="N129" s="700"/>
      <c r="O129" s="700"/>
      <c r="P129" s="158"/>
      <c r="Q129" s="158"/>
      <c r="R129" s="158"/>
      <c r="S129" s="17"/>
    </row>
    <row r="130" spans="2:19" ht="20.100000000000001" customHeight="1" x14ac:dyDescent="0.25">
      <c r="B130" s="17"/>
      <c r="C130" s="700"/>
      <c r="D130" s="700"/>
      <c r="E130" s="700"/>
      <c r="F130" s="700"/>
      <c r="G130" s="700"/>
      <c r="H130" s="700"/>
      <c r="I130" s="700"/>
      <c r="J130" s="700"/>
      <c r="K130" s="700"/>
      <c r="L130" s="700"/>
      <c r="M130" s="700"/>
      <c r="N130" s="700"/>
      <c r="O130" s="700"/>
      <c r="P130" s="158"/>
      <c r="Q130" s="158"/>
      <c r="R130" s="158"/>
      <c r="S130" s="17"/>
    </row>
    <row r="131" spans="2:19" ht="20.100000000000001" customHeight="1" x14ac:dyDescent="0.25">
      <c r="B131" s="17"/>
      <c r="C131" s="700"/>
      <c r="D131" s="700"/>
      <c r="E131" s="700"/>
      <c r="F131" s="700"/>
      <c r="G131" s="700"/>
      <c r="H131" s="700"/>
      <c r="I131" s="700"/>
      <c r="J131" s="700"/>
      <c r="K131" s="700"/>
      <c r="L131" s="700"/>
      <c r="M131" s="700"/>
      <c r="N131" s="700"/>
      <c r="O131" s="700"/>
      <c r="P131" s="17"/>
      <c r="Q131" s="17"/>
      <c r="R131" s="17"/>
      <c r="S131" s="17"/>
    </row>
    <row r="132" spans="2:19" ht="20.100000000000001" customHeight="1" x14ac:dyDescent="0.25">
      <c r="B132" s="17"/>
      <c r="C132" s="168"/>
      <c r="D132" s="228" t="s">
        <v>162</v>
      </c>
      <c r="E132" s="74" t="s">
        <v>238</v>
      </c>
      <c r="F132" s="17"/>
      <c r="G132" s="17"/>
      <c r="H132" s="17"/>
      <c r="I132" s="17"/>
      <c r="J132" s="17"/>
      <c r="K132" s="17"/>
      <c r="L132" s="17"/>
      <c r="M132" s="17"/>
      <c r="N132" s="17"/>
      <c r="O132" s="17"/>
      <c r="P132" s="17"/>
      <c r="Q132" s="17"/>
      <c r="R132" s="17"/>
      <c r="S132" s="17"/>
    </row>
    <row r="133" spans="2:19" ht="20.100000000000001" customHeight="1" x14ac:dyDescent="0.25">
      <c r="B133" s="17"/>
      <c r="C133" s="190"/>
      <c r="D133" s="154" t="s">
        <v>163</v>
      </c>
      <c r="E133" s="74" t="s">
        <v>216</v>
      </c>
      <c r="F133" s="17"/>
      <c r="G133" s="17"/>
      <c r="H133" s="17"/>
      <c r="I133" s="17"/>
      <c r="J133" s="17"/>
      <c r="K133" s="17"/>
      <c r="L133" s="17"/>
      <c r="M133" s="17"/>
      <c r="N133" s="17"/>
      <c r="O133" s="17"/>
      <c r="P133" s="17"/>
      <c r="Q133" s="17"/>
      <c r="R133" s="17"/>
      <c r="S133" s="17"/>
    </row>
    <row r="134" spans="2:19" ht="20.100000000000001" customHeight="1" x14ac:dyDescent="0.25">
      <c r="B134" s="17"/>
      <c r="C134" s="163"/>
      <c r="D134" s="229" t="s">
        <v>164</v>
      </c>
      <c r="E134" s="74" t="s">
        <v>217</v>
      </c>
      <c r="F134" s="17"/>
      <c r="G134" s="17"/>
      <c r="H134" s="17"/>
      <c r="I134" s="17"/>
      <c r="J134" s="17"/>
      <c r="K134" s="17"/>
      <c r="L134" s="17"/>
      <c r="M134" s="17"/>
      <c r="N134" s="17"/>
      <c r="O134" s="17"/>
      <c r="P134" s="17"/>
      <c r="Q134" s="17"/>
      <c r="R134" s="17"/>
      <c r="S134" s="17"/>
    </row>
    <row r="135" spans="2:19" ht="20.100000000000001" customHeight="1" x14ac:dyDescent="0.25">
      <c r="B135" s="17"/>
      <c r="C135" s="230"/>
      <c r="D135" s="157" t="s">
        <v>156</v>
      </c>
      <c r="E135" s="74" t="s">
        <v>220</v>
      </c>
      <c r="F135" s="17"/>
      <c r="G135" s="17"/>
      <c r="H135" s="17"/>
      <c r="I135" s="17"/>
      <c r="J135" s="17"/>
      <c r="K135" s="17"/>
      <c r="L135" s="17"/>
      <c r="M135" s="17"/>
      <c r="N135" s="17"/>
      <c r="O135" s="17"/>
      <c r="P135" s="17"/>
      <c r="Q135" s="17"/>
      <c r="R135" s="17"/>
      <c r="S135" s="17"/>
    </row>
    <row r="136" spans="2:19" ht="20.100000000000001" customHeight="1" x14ac:dyDescent="0.25">
      <c r="B136" s="17"/>
      <c r="C136" s="17"/>
      <c r="D136" s="17"/>
      <c r="E136" s="17"/>
      <c r="F136" s="17"/>
      <c r="G136" s="17"/>
      <c r="H136" s="17"/>
      <c r="I136" s="17"/>
      <c r="J136" s="17"/>
      <c r="K136" s="17"/>
      <c r="L136" s="17"/>
      <c r="M136" s="17"/>
      <c r="N136" s="17"/>
      <c r="O136" s="17"/>
      <c r="P136" s="17"/>
      <c r="Q136" s="17"/>
      <c r="R136" s="17"/>
      <c r="S136" s="17"/>
    </row>
    <row r="137" spans="2:19" ht="20.100000000000001" customHeight="1" x14ac:dyDescent="0.25">
      <c r="B137" s="17"/>
      <c r="C137" s="17"/>
      <c r="D137" s="17"/>
      <c r="E137" s="17"/>
      <c r="F137" s="17"/>
      <c r="G137" s="17"/>
      <c r="H137" s="17"/>
      <c r="I137" s="677" t="s">
        <v>174</v>
      </c>
      <c r="J137" s="677"/>
      <c r="K137" s="677"/>
      <c r="L137" s="677"/>
      <c r="M137" s="17"/>
      <c r="N137" s="17"/>
      <c r="O137" s="17"/>
      <c r="P137" s="17"/>
      <c r="Q137" s="17"/>
      <c r="R137" s="17"/>
      <c r="S137" s="17"/>
    </row>
    <row r="138" spans="2:19" ht="20.100000000000001" customHeight="1" x14ac:dyDescent="0.25">
      <c r="B138" s="17"/>
      <c r="C138" s="17"/>
      <c r="D138" s="17"/>
      <c r="E138" s="17"/>
      <c r="F138" s="17"/>
      <c r="G138" s="17"/>
      <c r="H138" s="17"/>
      <c r="I138" s="677"/>
      <c r="J138" s="677"/>
      <c r="K138" s="677"/>
      <c r="L138" s="677"/>
      <c r="M138" s="17"/>
      <c r="N138" s="17"/>
      <c r="O138" s="17"/>
      <c r="P138" s="17"/>
      <c r="Q138" s="17"/>
      <c r="R138" s="17"/>
      <c r="S138" s="17"/>
    </row>
    <row r="139" spans="2:19" ht="20.100000000000001" customHeight="1" x14ac:dyDescent="0.25">
      <c r="B139" s="17"/>
      <c r="C139" s="17"/>
      <c r="D139" s="17"/>
      <c r="E139" s="17"/>
      <c r="F139" s="17"/>
      <c r="G139" s="17"/>
      <c r="H139" s="17"/>
      <c r="I139" s="17"/>
      <c r="J139" s="17"/>
      <c r="K139" s="17"/>
      <c r="L139" s="17"/>
      <c r="M139" s="17"/>
      <c r="N139" s="17"/>
      <c r="O139" s="17"/>
      <c r="P139" s="17"/>
      <c r="Q139" s="17"/>
      <c r="R139" s="17"/>
      <c r="S139" s="17"/>
    </row>
    <row r="140" spans="2:19" ht="20.100000000000001" customHeight="1" x14ac:dyDescent="0.25">
      <c r="B140" s="17"/>
      <c r="C140" s="194" t="s">
        <v>310</v>
      </c>
      <c r="D140" s="194"/>
      <c r="E140" s="194"/>
      <c r="F140" s="194"/>
      <c r="G140" s="194"/>
      <c r="H140" s="194"/>
      <c r="I140" s="194"/>
      <c r="J140" s="194"/>
      <c r="K140" s="194"/>
      <c r="L140" s="194"/>
      <c r="M140" s="194"/>
      <c r="N140" s="194"/>
      <c r="O140" s="194"/>
      <c r="P140" s="194"/>
      <c r="Q140" s="194"/>
      <c r="R140" s="194"/>
      <c r="S140" s="17"/>
    </row>
    <row r="141" spans="2:19" ht="20.100000000000001" customHeight="1" x14ac:dyDescent="0.25">
      <c r="B141" s="17"/>
      <c r="C141" s="700" t="s">
        <v>311</v>
      </c>
      <c r="D141" s="700"/>
      <c r="E141" s="700"/>
      <c r="F141" s="700"/>
      <c r="G141" s="700"/>
      <c r="H141" s="700"/>
      <c r="I141" s="700"/>
      <c r="J141" s="700"/>
      <c r="K141" s="700"/>
      <c r="L141" s="700"/>
      <c r="M141" s="700"/>
      <c r="N141" s="700"/>
      <c r="O141" s="162"/>
      <c r="P141" s="162"/>
      <c r="Q141" s="162"/>
      <c r="R141" s="162"/>
      <c r="S141" s="17"/>
    </row>
    <row r="142" spans="2:19" ht="20.100000000000001" customHeight="1" x14ac:dyDescent="0.25">
      <c r="B142" s="17"/>
      <c r="C142" s="700"/>
      <c r="D142" s="700"/>
      <c r="E142" s="700"/>
      <c r="F142" s="700"/>
      <c r="G142" s="700"/>
      <c r="H142" s="700"/>
      <c r="I142" s="700"/>
      <c r="J142" s="700"/>
      <c r="K142" s="700"/>
      <c r="L142" s="700"/>
      <c r="M142" s="700"/>
      <c r="N142" s="700"/>
      <c r="O142" s="162"/>
      <c r="P142" s="162"/>
      <c r="Q142" s="162"/>
      <c r="R142" s="162"/>
      <c r="S142" s="17"/>
    </row>
    <row r="143" spans="2:19" ht="20.100000000000001" customHeight="1" x14ac:dyDescent="0.25">
      <c r="B143" s="17"/>
      <c r="C143" s="17"/>
      <c r="D143" s="17"/>
      <c r="E143" s="17"/>
      <c r="F143" s="17"/>
      <c r="G143" s="17"/>
      <c r="H143" s="17"/>
      <c r="I143" s="17"/>
      <c r="J143" s="17"/>
      <c r="K143" s="17"/>
      <c r="L143" s="17"/>
      <c r="M143" s="17"/>
      <c r="N143" s="17"/>
      <c r="O143" s="703" t="s">
        <v>364</v>
      </c>
      <c r="P143" s="703"/>
      <c r="Q143" s="703"/>
      <c r="R143" s="150" t="e" vm="14">
        <v>#VALUE!</v>
      </c>
      <c r="S143" s="17"/>
    </row>
    <row r="144" spans="2:19" ht="20.100000000000001" customHeight="1" x14ac:dyDescent="0.25">
      <c r="B144" s="17"/>
      <c r="C144" s="168"/>
      <c r="D144" s="228" t="s">
        <v>162</v>
      </c>
      <c r="E144" s="74" t="s">
        <v>238</v>
      </c>
      <c r="F144" s="17"/>
      <c r="G144" s="17"/>
      <c r="H144" s="17"/>
      <c r="I144" s="17"/>
      <c r="J144" s="17"/>
      <c r="K144" s="17"/>
      <c r="L144" s="17"/>
      <c r="M144" s="17"/>
      <c r="N144" s="17"/>
      <c r="O144" s="17"/>
      <c r="P144" s="17"/>
      <c r="Q144" s="17"/>
      <c r="R144" s="17"/>
      <c r="S144" s="17"/>
    </row>
    <row r="145" spans="2:20" ht="20.100000000000001" customHeight="1" x14ac:dyDescent="0.3">
      <c r="B145" s="17"/>
      <c r="C145" s="190"/>
      <c r="D145" s="154" t="s">
        <v>163</v>
      </c>
      <c r="E145" s="74" t="s">
        <v>216</v>
      </c>
      <c r="F145" s="17"/>
      <c r="G145" s="17"/>
      <c r="H145" s="17"/>
      <c r="I145" s="17"/>
      <c r="J145" s="17"/>
      <c r="K145" s="17"/>
      <c r="L145" s="17"/>
      <c r="M145" s="17"/>
      <c r="N145" s="231"/>
      <c r="O145" s="231"/>
      <c r="P145" s="231"/>
      <c r="Q145" s="231"/>
      <c r="R145" s="231"/>
      <c r="S145" s="17"/>
    </row>
    <row r="146" spans="2:20" ht="20.100000000000001" customHeight="1" x14ac:dyDescent="0.25">
      <c r="B146" s="17"/>
      <c r="C146" s="163"/>
      <c r="D146" s="229" t="s">
        <v>164</v>
      </c>
      <c r="E146" s="74" t="s">
        <v>217</v>
      </c>
      <c r="F146" s="17"/>
      <c r="G146" s="17"/>
      <c r="H146" s="17"/>
      <c r="I146" s="17"/>
      <c r="J146" s="17"/>
      <c r="K146" s="17"/>
      <c r="L146" s="17"/>
      <c r="M146" s="17"/>
      <c r="N146" s="17"/>
      <c r="O146" s="17"/>
      <c r="P146" s="17"/>
      <c r="Q146" s="17"/>
      <c r="R146" s="17"/>
      <c r="S146" s="17"/>
    </row>
    <row r="147" spans="2:20" ht="20.100000000000001" customHeight="1" x14ac:dyDescent="0.25">
      <c r="B147" s="17"/>
      <c r="C147" s="230"/>
      <c r="D147" s="157" t="s">
        <v>156</v>
      </c>
      <c r="E147" s="74" t="s">
        <v>220</v>
      </c>
      <c r="F147" s="17"/>
      <c r="G147" s="17"/>
      <c r="H147" s="17"/>
      <c r="I147" s="17"/>
      <c r="J147" s="17"/>
      <c r="K147" s="17"/>
      <c r="L147" s="17"/>
      <c r="M147" s="17"/>
      <c r="N147" s="17"/>
      <c r="O147" s="17"/>
      <c r="P147" s="17"/>
      <c r="Q147" s="17"/>
      <c r="R147" s="17"/>
      <c r="S147" s="17"/>
    </row>
    <row r="148" spans="2:20" ht="20.100000000000001" customHeight="1" x14ac:dyDescent="0.25">
      <c r="B148" s="17"/>
      <c r="C148" s="17"/>
      <c r="D148" s="17"/>
      <c r="E148" s="17"/>
      <c r="F148" s="17"/>
      <c r="G148" s="17"/>
      <c r="H148" s="17"/>
      <c r="I148" s="17"/>
      <c r="J148" s="17"/>
      <c r="K148" s="17"/>
      <c r="L148" s="17"/>
      <c r="M148" s="17"/>
      <c r="N148" s="17"/>
      <c r="O148" s="17"/>
      <c r="P148" s="17"/>
      <c r="Q148" s="17"/>
      <c r="R148" s="17"/>
      <c r="S148" s="17"/>
      <c r="T148" s="20"/>
    </row>
    <row r="149" spans="2:20" ht="20.100000000000001" customHeight="1" x14ac:dyDescent="0.3">
      <c r="B149" s="17"/>
      <c r="C149" s="17"/>
      <c r="D149" s="17"/>
      <c r="E149" s="17"/>
      <c r="F149" s="17"/>
      <c r="G149" s="17"/>
      <c r="H149" s="17"/>
      <c r="I149" s="677" t="s">
        <v>174</v>
      </c>
      <c r="J149" s="677"/>
      <c r="K149" s="677"/>
      <c r="L149" s="677"/>
      <c r="M149" s="17"/>
      <c r="N149" s="17"/>
      <c r="O149" s="17"/>
      <c r="P149" s="17"/>
      <c r="Q149" s="17"/>
      <c r="R149" s="17"/>
      <c r="S149" s="17"/>
      <c r="T149" s="262"/>
    </row>
    <row r="150" spans="2:20" ht="20.100000000000001" customHeight="1" x14ac:dyDescent="0.25">
      <c r="B150" s="17"/>
      <c r="C150" s="17"/>
      <c r="D150" s="17"/>
      <c r="E150" s="17"/>
      <c r="F150" s="17"/>
      <c r="G150" s="17"/>
      <c r="H150" s="17"/>
      <c r="I150" s="677"/>
      <c r="J150" s="677"/>
      <c r="K150" s="677"/>
      <c r="L150" s="677"/>
      <c r="M150" s="17"/>
      <c r="N150" s="17"/>
      <c r="O150" s="17"/>
      <c r="P150" s="17"/>
      <c r="Q150" s="17"/>
      <c r="R150" s="17"/>
      <c r="S150" s="17"/>
      <c r="T150" s="20"/>
    </row>
    <row r="151" spans="2:20" ht="20.100000000000001" customHeight="1" x14ac:dyDescent="0.25">
      <c r="B151" s="17"/>
      <c r="C151" s="17"/>
      <c r="D151" s="17"/>
      <c r="E151" s="17"/>
      <c r="F151" s="17"/>
      <c r="G151" s="17"/>
      <c r="H151" s="17"/>
      <c r="I151" s="17"/>
      <c r="J151" s="17"/>
      <c r="K151" s="17"/>
      <c r="L151" s="17"/>
      <c r="M151" s="17"/>
      <c r="N151" s="17"/>
      <c r="O151" s="17"/>
      <c r="P151" s="17"/>
      <c r="Q151" s="17"/>
      <c r="R151" s="17"/>
      <c r="S151" s="17"/>
    </row>
    <row r="152" spans="2:20" ht="20.100000000000001" customHeight="1" x14ac:dyDescent="0.25">
      <c r="B152" s="17"/>
      <c r="C152" s="194" t="s">
        <v>312</v>
      </c>
      <c r="D152" s="194"/>
      <c r="E152" s="194"/>
      <c r="F152" s="194"/>
      <c r="G152" s="194"/>
      <c r="H152" s="194"/>
      <c r="I152" s="194"/>
      <c r="J152" s="194"/>
      <c r="K152" s="194"/>
      <c r="L152" s="194"/>
      <c r="M152" s="194"/>
      <c r="N152" s="194"/>
      <c r="O152" s="194"/>
      <c r="P152" s="194"/>
      <c r="Q152" s="194"/>
      <c r="R152" s="194"/>
      <c r="S152" s="17"/>
    </row>
    <row r="153" spans="2:20" ht="20.100000000000001" customHeight="1" x14ac:dyDescent="0.25">
      <c r="B153" s="17"/>
      <c r="C153" s="700" t="s">
        <v>898</v>
      </c>
      <c r="D153" s="700"/>
      <c r="E153" s="700"/>
      <c r="F153" s="700"/>
      <c r="G153" s="700"/>
      <c r="H153" s="700"/>
      <c r="I153" s="700"/>
      <c r="J153" s="700"/>
      <c r="K153" s="700"/>
      <c r="L153" s="700"/>
      <c r="M153" s="700"/>
      <c r="N153" s="162"/>
      <c r="O153" s="162"/>
      <c r="P153" s="162"/>
      <c r="Q153" s="162"/>
      <c r="R153" s="162"/>
      <c r="S153" s="17"/>
    </row>
    <row r="154" spans="2:20" ht="20.100000000000001" customHeight="1" x14ac:dyDescent="0.25">
      <c r="B154" s="17"/>
      <c r="C154" s="700"/>
      <c r="D154" s="700"/>
      <c r="E154" s="700"/>
      <c r="F154" s="700"/>
      <c r="G154" s="700"/>
      <c r="H154" s="700"/>
      <c r="I154" s="700"/>
      <c r="J154" s="700"/>
      <c r="K154" s="700"/>
      <c r="L154" s="700"/>
      <c r="M154" s="700"/>
      <c r="N154" s="162"/>
      <c r="O154" s="162"/>
      <c r="P154" s="162"/>
      <c r="Q154" s="162"/>
      <c r="R154" s="162"/>
      <c r="S154" s="17"/>
    </row>
    <row r="155" spans="2:20" ht="20.100000000000001" customHeight="1" x14ac:dyDescent="0.25">
      <c r="B155" s="17"/>
      <c r="C155" s="700"/>
      <c r="D155" s="700"/>
      <c r="E155" s="700"/>
      <c r="F155" s="700"/>
      <c r="G155" s="700"/>
      <c r="H155" s="700"/>
      <c r="I155" s="700"/>
      <c r="J155" s="700"/>
      <c r="K155" s="700"/>
      <c r="L155" s="700"/>
      <c r="M155" s="700"/>
      <c r="N155" s="162"/>
      <c r="O155" s="162"/>
      <c r="P155" s="162"/>
      <c r="Q155" s="162"/>
      <c r="R155" s="162"/>
      <c r="S155" s="17"/>
    </row>
    <row r="156" spans="2:20" ht="20.100000000000001" customHeight="1" x14ac:dyDescent="0.25">
      <c r="B156" s="17"/>
      <c r="C156" s="700"/>
      <c r="D156" s="700"/>
      <c r="E156" s="700"/>
      <c r="F156" s="700"/>
      <c r="G156" s="700"/>
      <c r="H156" s="700"/>
      <c r="I156" s="700"/>
      <c r="J156" s="700"/>
      <c r="K156" s="700"/>
      <c r="L156" s="700"/>
      <c r="M156" s="700"/>
      <c r="N156" s="162"/>
      <c r="O156" s="162"/>
      <c r="P156" s="162"/>
      <c r="Q156" s="162"/>
      <c r="R156" s="162"/>
      <c r="S156" s="17"/>
    </row>
    <row r="157" spans="2:20" ht="20.100000000000001" customHeight="1" x14ac:dyDescent="0.25">
      <c r="B157" s="17"/>
      <c r="C157" s="700"/>
      <c r="D157" s="700"/>
      <c r="E157" s="700"/>
      <c r="F157" s="700"/>
      <c r="G157" s="700"/>
      <c r="H157" s="700"/>
      <c r="I157" s="700"/>
      <c r="J157" s="700"/>
      <c r="K157" s="700"/>
      <c r="L157" s="700"/>
      <c r="M157" s="700"/>
      <c r="N157" s="162"/>
      <c r="O157" s="162"/>
      <c r="P157" s="162"/>
      <c r="Q157" s="162"/>
      <c r="R157" s="162"/>
      <c r="S157" s="17"/>
    </row>
    <row r="158" spans="2:20" ht="20.100000000000001" customHeight="1" x14ac:dyDescent="0.25">
      <c r="B158" s="17"/>
      <c r="C158" s="17"/>
      <c r="D158" s="17"/>
      <c r="E158" s="17"/>
      <c r="F158" s="17"/>
      <c r="G158" s="17"/>
      <c r="H158" s="17"/>
      <c r="I158" s="17"/>
      <c r="J158" s="17"/>
      <c r="K158" s="17"/>
      <c r="L158" s="17"/>
      <c r="M158" s="17"/>
      <c r="N158" s="232"/>
      <c r="O158" s="703" t="s">
        <v>364</v>
      </c>
      <c r="P158" s="703"/>
      <c r="Q158" s="703"/>
      <c r="R158" s="150" t="e" vm="14">
        <v>#VALUE!</v>
      </c>
      <c r="S158" s="17"/>
    </row>
    <row r="159" spans="2:20" ht="20.100000000000001" customHeight="1" x14ac:dyDescent="0.25">
      <c r="B159" s="17"/>
      <c r="C159" s="168"/>
      <c r="D159" s="228" t="s">
        <v>162</v>
      </c>
      <c r="E159" s="74" t="s">
        <v>238</v>
      </c>
      <c r="F159" s="17"/>
      <c r="G159" s="17"/>
      <c r="H159" s="17"/>
      <c r="I159" s="17"/>
      <c r="J159" s="17"/>
      <c r="K159" s="17"/>
      <c r="L159" s="17"/>
      <c r="M159" s="17"/>
      <c r="N159" s="17"/>
      <c r="O159" s="17"/>
      <c r="P159" s="17"/>
      <c r="Q159" s="17"/>
      <c r="R159" s="17"/>
      <c r="S159" s="17"/>
    </row>
    <row r="160" spans="2:20" ht="20.100000000000001" customHeight="1" x14ac:dyDescent="0.25">
      <c r="B160" s="17"/>
      <c r="C160" s="190"/>
      <c r="D160" s="154" t="s">
        <v>163</v>
      </c>
      <c r="E160" s="74" t="s">
        <v>216</v>
      </c>
      <c r="F160" s="17"/>
      <c r="G160" s="17"/>
      <c r="H160" s="17"/>
      <c r="I160" s="17"/>
      <c r="J160" s="17"/>
      <c r="K160" s="17"/>
      <c r="L160" s="17"/>
      <c r="M160" s="17"/>
      <c r="N160" s="232"/>
      <c r="O160" s="703" t="s">
        <v>262</v>
      </c>
      <c r="P160" s="703"/>
      <c r="Q160" s="703"/>
      <c r="R160" s="150" t="e" vm="14">
        <v>#VALUE!</v>
      </c>
      <c r="S160" s="17"/>
    </row>
    <row r="161" spans="2:19" ht="20.100000000000001" customHeight="1" x14ac:dyDescent="0.25">
      <c r="B161" s="17"/>
      <c r="C161" s="163"/>
      <c r="D161" s="229" t="s">
        <v>164</v>
      </c>
      <c r="E161" s="74" t="s">
        <v>217</v>
      </c>
      <c r="F161" s="17"/>
      <c r="G161" s="17"/>
      <c r="H161" s="17"/>
      <c r="I161" s="17"/>
      <c r="J161" s="17"/>
      <c r="K161" s="17"/>
      <c r="L161" s="17"/>
      <c r="M161" s="17"/>
      <c r="N161" s="17"/>
      <c r="O161" s="17"/>
      <c r="P161" s="17"/>
      <c r="Q161" s="17"/>
      <c r="R161" s="17"/>
      <c r="S161" s="17"/>
    </row>
    <row r="162" spans="2:19" ht="20.100000000000001" customHeight="1" x14ac:dyDescent="0.25">
      <c r="B162" s="17"/>
      <c r="C162" s="230"/>
      <c r="D162" s="157" t="s">
        <v>156</v>
      </c>
      <c r="E162" s="74" t="s">
        <v>220</v>
      </c>
      <c r="F162" s="17"/>
      <c r="G162" s="17"/>
      <c r="H162" s="17"/>
      <c r="I162" s="17"/>
      <c r="J162" s="17"/>
      <c r="K162" s="17"/>
      <c r="L162" s="17"/>
      <c r="M162" s="17"/>
      <c r="N162" s="17"/>
      <c r="O162" s="704" t="s">
        <v>262</v>
      </c>
      <c r="P162" s="704"/>
      <c r="Q162" s="704"/>
      <c r="R162" s="116" t="e" vm="13">
        <v>#VALUE!</v>
      </c>
      <c r="S162" s="17"/>
    </row>
    <row r="163" spans="2:19" ht="20.100000000000001" customHeight="1" x14ac:dyDescent="0.25">
      <c r="B163" s="17"/>
      <c r="C163" s="17"/>
      <c r="D163" s="17"/>
      <c r="E163" s="17"/>
      <c r="F163" s="17"/>
      <c r="G163" s="17"/>
      <c r="H163" s="17"/>
      <c r="I163" s="17"/>
      <c r="J163" s="17"/>
      <c r="K163" s="17"/>
      <c r="L163" s="17"/>
      <c r="M163" s="17"/>
      <c r="N163" s="17"/>
      <c r="O163" s="17"/>
      <c r="P163" s="17"/>
      <c r="Q163" s="17"/>
      <c r="R163" s="17"/>
      <c r="S163" s="17"/>
    </row>
    <row r="164" spans="2:19" ht="20.100000000000001" customHeight="1" x14ac:dyDescent="0.25">
      <c r="B164" s="17"/>
      <c r="C164" s="17"/>
      <c r="D164" s="17"/>
      <c r="E164" s="17"/>
      <c r="F164" s="17"/>
      <c r="G164" s="17"/>
      <c r="H164" s="17"/>
      <c r="I164" s="677" t="s">
        <v>174</v>
      </c>
      <c r="J164" s="677"/>
      <c r="K164" s="677"/>
      <c r="L164" s="677"/>
      <c r="M164" s="17"/>
      <c r="N164" s="17"/>
      <c r="O164" s="17"/>
      <c r="P164" s="17"/>
      <c r="Q164" s="17"/>
      <c r="R164" s="17"/>
      <c r="S164" s="17"/>
    </row>
    <row r="165" spans="2:19" ht="20.100000000000001" customHeight="1" x14ac:dyDescent="0.25">
      <c r="B165" s="17"/>
      <c r="C165" s="17"/>
      <c r="D165" s="17"/>
      <c r="E165" s="17"/>
      <c r="F165" s="17"/>
      <c r="G165" s="17"/>
      <c r="H165" s="17"/>
      <c r="I165" s="677"/>
      <c r="J165" s="677"/>
      <c r="K165" s="677"/>
      <c r="L165" s="677"/>
      <c r="M165" s="17"/>
      <c r="N165" s="17"/>
      <c r="O165" s="17"/>
      <c r="P165" s="17"/>
      <c r="Q165" s="17"/>
      <c r="R165" s="17"/>
      <c r="S165" s="17"/>
    </row>
    <row r="166" spans="2:19" ht="20.100000000000001" customHeight="1" x14ac:dyDescent="0.25">
      <c r="B166" s="17"/>
      <c r="C166" s="17"/>
      <c r="D166" s="17"/>
      <c r="E166" s="17"/>
      <c r="F166" s="17"/>
      <c r="G166" s="17"/>
      <c r="H166" s="17"/>
      <c r="I166" s="17"/>
      <c r="J166" s="17"/>
      <c r="K166" s="17"/>
      <c r="L166" s="17"/>
      <c r="M166" s="17"/>
      <c r="N166" s="17"/>
      <c r="O166" s="17"/>
      <c r="P166" s="17"/>
      <c r="Q166" s="17"/>
      <c r="R166" s="17"/>
      <c r="S166" s="17"/>
    </row>
    <row r="167" spans="2:19" ht="20.100000000000001" customHeight="1" x14ac:dyDescent="0.25">
      <c r="B167" s="17"/>
      <c r="C167" s="194" t="s">
        <v>313</v>
      </c>
      <c r="D167" s="194"/>
      <c r="E167" s="194"/>
      <c r="F167" s="194"/>
      <c r="G167" s="194"/>
      <c r="H167" s="194"/>
      <c r="I167" s="194"/>
      <c r="J167" s="194"/>
      <c r="K167" s="194"/>
      <c r="L167" s="194"/>
      <c r="M167" s="194"/>
      <c r="N167" s="194"/>
      <c r="O167" s="194"/>
      <c r="P167" s="194"/>
      <c r="Q167" s="194"/>
      <c r="R167" s="194"/>
      <c r="S167" s="17"/>
    </row>
    <row r="168" spans="2:19" ht="20.100000000000001" customHeight="1" x14ac:dyDescent="0.25">
      <c r="B168" s="17"/>
      <c r="C168" s="700" t="s">
        <v>314</v>
      </c>
      <c r="D168" s="700"/>
      <c r="E168" s="700"/>
      <c r="F168" s="700"/>
      <c r="G168" s="700"/>
      <c r="H168" s="700"/>
      <c r="I168" s="700"/>
      <c r="J168" s="700"/>
      <c r="K168" s="700"/>
      <c r="L168" s="700"/>
      <c r="M168" s="700"/>
      <c r="N168" s="162"/>
      <c r="O168" s="233"/>
      <c r="P168" s="233"/>
      <c r="Q168" s="233"/>
      <c r="R168" s="233"/>
      <c r="S168" s="17"/>
    </row>
    <row r="169" spans="2:19" ht="20.100000000000001" customHeight="1" x14ac:dyDescent="0.25">
      <c r="B169" s="17"/>
      <c r="C169" s="700"/>
      <c r="D169" s="700"/>
      <c r="E169" s="700"/>
      <c r="F169" s="700"/>
      <c r="G169" s="700"/>
      <c r="H169" s="700"/>
      <c r="I169" s="700"/>
      <c r="J169" s="700"/>
      <c r="K169" s="700"/>
      <c r="L169" s="700"/>
      <c r="M169" s="700"/>
      <c r="N169" s="162"/>
      <c r="O169" s="233"/>
      <c r="P169" s="233"/>
      <c r="Q169" s="233"/>
      <c r="R169" s="233"/>
      <c r="S169" s="17"/>
    </row>
    <row r="170" spans="2:19" ht="20.100000000000001" customHeight="1" x14ac:dyDescent="0.25">
      <c r="B170" s="17"/>
      <c r="C170" s="700"/>
      <c r="D170" s="700"/>
      <c r="E170" s="700"/>
      <c r="F170" s="700"/>
      <c r="G170" s="700"/>
      <c r="H170" s="700"/>
      <c r="I170" s="700"/>
      <c r="J170" s="700"/>
      <c r="K170" s="700"/>
      <c r="L170" s="700"/>
      <c r="M170" s="700"/>
      <c r="N170" s="162"/>
      <c r="O170" s="233"/>
      <c r="P170" s="233"/>
      <c r="Q170" s="233"/>
      <c r="R170" s="233"/>
      <c r="S170" s="17"/>
    </row>
    <row r="171" spans="2:19" ht="20.100000000000001" customHeight="1" x14ac:dyDescent="0.25">
      <c r="B171" s="17"/>
      <c r="C171" s="162"/>
      <c r="D171" s="162"/>
      <c r="E171" s="162"/>
      <c r="F171" s="162"/>
      <c r="G171" s="162"/>
      <c r="H171" s="162"/>
      <c r="I171" s="162"/>
      <c r="J171" s="162"/>
      <c r="K171" s="162"/>
      <c r="L171" s="162"/>
      <c r="M171" s="162"/>
      <c r="N171" s="162"/>
      <c r="O171" s="17"/>
      <c r="P171" s="17"/>
      <c r="Q171" s="17"/>
      <c r="R171" s="17"/>
      <c r="S171" s="17"/>
    </row>
    <row r="172" spans="2:19" ht="20.100000000000001" customHeight="1" x14ac:dyDescent="0.25">
      <c r="B172" s="17"/>
      <c r="C172" s="168"/>
      <c r="D172" s="228" t="s">
        <v>162</v>
      </c>
      <c r="E172" s="74" t="s">
        <v>238</v>
      </c>
      <c r="F172" s="17"/>
      <c r="G172" s="17"/>
      <c r="H172" s="17"/>
      <c r="I172" s="17"/>
      <c r="J172" s="17"/>
      <c r="K172" s="17"/>
      <c r="L172" s="17"/>
      <c r="M172" s="17"/>
      <c r="N172" s="17"/>
      <c r="O172" s="17"/>
      <c r="P172" s="17"/>
      <c r="Q172" s="17"/>
      <c r="R172" s="17"/>
      <c r="S172" s="17"/>
    </row>
    <row r="173" spans="2:19" ht="20.100000000000001" customHeight="1" x14ac:dyDescent="0.25">
      <c r="B173" s="17"/>
      <c r="C173" s="190"/>
      <c r="D173" s="154" t="s">
        <v>163</v>
      </c>
      <c r="E173" s="74" t="s">
        <v>216</v>
      </c>
      <c r="F173" s="17"/>
      <c r="G173" s="17"/>
      <c r="H173" s="17"/>
      <c r="I173" s="17"/>
      <c r="J173" s="17"/>
      <c r="K173" s="17"/>
      <c r="L173" s="17"/>
      <c r="M173" s="17"/>
      <c r="N173" s="17"/>
      <c r="O173" s="17"/>
      <c r="P173" s="17"/>
      <c r="Q173" s="17"/>
      <c r="R173" s="17"/>
      <c r="S173" s="17"/>
    </row>
    <row r="174" spans="2:19" ht="20.100000000000001" customHeight="1" x14ac:dyDescent="0.25">
      <c r="B174" s="17"/>
      <c r="C174" s="163"/>
      <c r="D174" s="229" t="s">
        <v>164</v>
      </c>
      <c r="E174" s="74" t="s">
        <v>217</v>
      </c>
      <c r="F174" s="17"/>
      <c r="G174" s="17"/>
      <c r="H174" s="17"/>
      <c r="I174" s="17"/>
      <c r="J174" s="17"/>
      <c r="K174" s="17"/>
      <c r="L174" s="17"/>
      <c r="M174" s="17"/>
      <c r="N174" s="17"/>
      <c r="O174" s="17"/>
      <c r="P174" s="17"/>
      <c r="Q174" s="17"/>
      <c r="R174" s="17"/>
      <c r="S174" s="17"/>
    </row>
    <row r="175" spans="2:19" ht="20.100000000000001" customHeight="1" x14ac:dyDescent="0.25">
      <c r="B175" s="17"/>
      <c r="C175" s="230"/>
      <c r="D175" s="157" t="s">
        <v>156</v>
      </c>
      <c r="E175" s="74" t="s">
        <v>220</v>
      </c>
      <c r="F175" s="17"/>
      <c r="G175" s="17"/>
      <c r="H175" s="17"/>
      <c r="I175" s="17"/>
      <c r="J175" s="17"/>
      <c r="K175" s="17"/>
      <c r="L175" s="17"/>
      <c r="M175" s="17"/>
      <c r="N175" s="17"/>
      <c r="O175" s="17"/>
      <c r="P175" s="17"/>
      <c r="Q175" s="17"/>
      <c r="R175" s="17"/>
      <c r="S175" s="17"/>
    </row>
    <row r="176" spans="2:19" ht="20.100000000000001" customHeight="1" x14ac:dyDescent="0.25">
      <c r="B176" s="17"/>
      <c r="C176" s="17"/>
      <c r="D176" s="17"/>
      <c r="E176" s="17"/>
      <c r="F176" s="17"/>
      <c r="G176" s="17"/>
      <c r="H176" s="17"/>
      <c r="I176" s="17"/>
      <c r="J176" s="17"/>
      <c r="K176" s="17"/>
      <c r="L176" s="17"/>
      <c r="M176" s="17"/>
      <c r="N176" s="17"/>
      <c r="O176" s="17"/>
      <c r="P176" s="17"/>
      <c r="Q176" s="17"/>
      <c r="R176" s="17"/>
      <c r="S176" s="17"/>
    </row>
    <row r="177" spans="2:19" ht="20.100000000000001" customHeight="1" x14ac:dyDescent="0.25">
      <c r="B177" s="17"/>
      <c r="C177" s="17"/>
      <c r="D177" s="17"/>
      <c r="E177" s="17"/>
      <c r="F177" s="17"/>
      <c r="G177" s="17"/>
      <c r="H177" s="17"/>
      <c r="I177" s="677" t="s">
        <v>174</v>
      </c>
      <c r="J177" s="677"/>
      <c r="K177" s="677"/>
      <c r="L177" s="677"/>
      <c r="M177" s="17"/>
      <c r="N177" s="17"/>
      <c r="O177" s="17"/>
      <c r="P177" s="17"/>
      <c r="Q177" s="17"/>
      <c r="R177" s="17"/>
      <c r="S177" s="17"/>
    </row>
    <row r="178" spans="2:19" ht="20.100000000000001" customHeight="1" x14ac:dyDescent="0.25">
      <c r="B178" s="17"/>
      <c r="C178" s="17"/>
      <c r="D178" s="17"/>
      <c r="E178" s="17"/>
      <c r="F178" s="17"/>
      <c r="G178" s="17"/>
      <c r="H178" s="17"/>
      <c r="I178" s="677"/>
      <c r="J178" s="677"/>
      <c r="K178" s="677"/>
      <c r="L178" s="677"/>
      <c r="M178" s="17"/>
      <c r="N178" s="17"/>
      <c r="O178" s="17"/>
      <c r="P178" s="17"/>
      <c r="Q178" s="17"/>
      <c r="R178" s="17"/>
      <c r="S178" s="17"/>
    </row>
    <row r="179" spans="2:19" ht="20.100000000000001" customHeight="1" x14ac:dyDescent="0.25">
      <c r="B179" s="17"/>
      <c r="C179" s="17"/>
      <c r="D179" s="17"/>
      <c r="E179" s="17"/>
      <c r="F179" s="17"/>
      <c r="G179" s="17"/>
      <c r="H179" s="17"/>
      <c r="I179" s="17"/>
      <c r="J179" s="17"/>
      <c r="K179" s="17"/>
      <c r="L179" s="17"/>
      <c r="M179" s="17"/>
      <c r="N179" s="17"/>
      <c r="O179" s="17"/>
      <c r="P179" s="17"/>
      <c r="Q179" s="17"/>
      <c r="R179" s="17"/>
      <c r="S179" s="17"/>
    </row>
    <row r="180" spans="2:19" ht="20.100000000000001" customHeight="1" x14ac:dyDescent="0.25">
      <c r="B180" s="17"/>
      <c r="C180" s="194" t="s">
        <v>315</v>
      </c>
      <c r="D180" s="194"/>
      <c r="E180" s="194"/>
      <c r="F180" s="194"/>
      <c r="G180" s="194"/>
      <c r="H180" s="194"/>
      <c r="I180" s="194"/>
      <c r="J180" s="194"/>
      <c r="K180" s="194"/>
      <c r="L180" s="194"/>
      <c r="M180" s="194"/>
      <c r="N180" s="194"/>
      <c r="O180" s="194"/>
      <c r="P180" s="194"/>
      <c r="Q180" s="194"/>
      <c r="R180" s="194"/>
      <c r="S180" s="17"/>
    </row>
    <row r="181" spans="2:19" ht="20.100000000000001" customHeight="1" x14ac:dyDescent="0.25">
      <c r="B181" s="17"/>
      <c r="C181" s="751" t="s">
        <v>899</v>
      </c>
      <c r="D181" s="751"/>
      <c r="E181" s="751"/>
      <c r="F181" s="751"/>
      <c r="G181" s="751"/>
      <c r="H181" s="751"/>
      <c r="I181" s="751"/>
      <c r="J181" s="751"/>
      <c r="K181" s="751"/>
      <c r="L181" s="751"/>
      <c r="M181" s="162"/>
      <c r="N181" s="162"/>
      <c r="O181" s="162"/>
      <c r="P181" s="162"/>
      <c r="Q181" s="162"/>
      <c r="R181" s="162"/>
      <c r="S181" s="17"/>
    </row>
    <row r="182" spans="2:19" ht="20.100000000000001" customHeight="1" x14ac:dyDescent="0.25">
      <c r="B182" s="17"/>
      <c r="C182" s="751"/>
      <c r="D182" s="751"/>
      <c r="E182" s="751"/>
      <c r="F182" s="751"/>
      <c r="G182" s="751"/>
      <c r="H182" s="751"/>
      <c r="I182" s="751"/>
      <c r="J182" s="751"/>
      <c r="K182" s="751"/>
      <c r="L182" s="751"/>
      <c r="M182" s="162"/>
      <c r="N182" s="162"/>
      <c r="O182" s="162"/>
      <c r="P182" s="162"/>
      <c r="Q182" s="162"/>
      <c r="R182" s="162"/>
      <c r="S182" s="17"/>
    </row>
    <row r="183" spans="2:19" ht="20.100000000000001" customHeight="1" x14ac:dyDescent="0.25">
      <c r="B183" s="17"/>
      <c r="C183" s="751"/>
      <c r="D183" s="751"/>
      <c r="E183" s="751"/>
      <c r="F183" s="751"/>
      <c r="G183" s="751"/>
      <c r="H183" s="751"/>
      <c r="I183" s="751"/>
      <c r="J183" s="751"/>
      <c r="K183" s="751"/>
      <c r="L183" s="751"/>
      <c r="M183" s="162"/>
      <c r="N183" s="162"/>
      <c r="O183" s="162"/>
      <c r="P183" s="162"/>
      <c r="Q183" s="162"/>
      <c r="R183" s="162"/>
      <c r="S183" s="17"/>
    </row>
    <row r="184" spans="2:19" ht="20.100000000000001" customHeight="1" x14ac:dyDescent="0.25">
      <c r="B184" s="17"/>
      <c r="C184" s="17"/>
      <c r="D184" s="17"/>
      <c r="E184" s="17"/>
      <c r="F184" s="17"/>
      <c r="G184" s="17"/>
      <c r="H184" s="17"/>
      <c r="I184" s="17"/>
      <c r="J184" s="17"/>
      <c r="K184" s="17"/>
      <c r="L184" s="17"/>
      <c r="M184" s="17"/>
      <c r="N184" s="703" t="s">
        <v>375</v>
      </c>
      <c r="O184" s="703"/>
      <c r="P184" s="703"/>
      <c r="Q184" s="703"/>
      <c r="R184" s="150" t="e" vm="14">
        <v>#VALUE!</v>
      </c>
      <c r="S184" s="17"/>
    </row>
    <row r="185" spans="2:19" ht="20.100000000000001" customHeight="1" x14ac:dyDescent="0.25">
      <c r="B185" s="17"/>
      <c r="C185" s="168"/>
      <c r="D185" s="228" t="s">
        <v>162</v>
      </c>
      <c r="E185" s="74" t="s">
        <v>238</v>
      </c>
      <c r="F185" s="17"/>
      <c r="G185" s="17"/>
      <c r="H185" s="17"/>
      <c r="I185" s="17"/>
      <c r="J185" s="17"/>
      <c r="K185" s="17"/>
      <c r="L185" s="17"/>
      <c r="M185" s="17"/>
      <c r="N185" s="17"/>
      <c r="O185" s="17"/>
      <c r="P185" s="17"/>
      <c r="Q185" s="17"/>
      <c r="R185" s="17"/>
      <c r="S185" s="17"/>
    </row>
    <row r="186" spans="2:19" ht="20.100000000000001" customHeight="1" x14ac:dyDescent="0.25">
      <c r="B186" s="17"/>
      <c r="C186" s="190"/>
      <c r="D186" s="154" t="s">
        <v>163</v>
      </c>
      <c r="E186" s="74" t="s">
        <v>216</v>
      </c>
      <c r="F186" s="17"/>
      <c r="G186" s="17"/>
      <c r="H186" s="17"/>
      <c r="I186" s="17"/>
      <c r="J186" s="17"/>
      <c r="K186" s="17"/>
      <c r="L186" s="17"/>
      <c r="M186" s="17"/>
      <c r="N186" s="17"/>
      <c r="O186" s="17"/>
      <c r="P186" s="17"/>
      <c r="Q186" s="17"/>
      <c r="R186" s="17"/>
      <c r="S186" s="17"/>
    </row>
    <row r="187" spans="2:19" ht="20.100000000000001" customHeight="1" x14ac:dyDescent="0.25">
      <c r="B187" s="17"/>
      <c r="C187" s="163"/>
      <c r="D187" s="229" t="s">
        <v>164</v>
      </c>
      <c r="E187" s="74" t="s">
        <v>217</v>
      </c>
      <c r="F187" s="17"/>
      <c r="G187" s="17"/>
      <c r="H187" s="17"/>
      <c r="I187" s="17"/>
      <c r="J187" s="17"/>
      <c r="K187" s="17"/>
      <c r="L187" s="17"/>
      <c r="M187" s="17"/>
      <c r="N187" s="17"/>
      <c r="O187" s="17"/>
      <c r="P187" s="17"/>
      <c r="Q187" s="17"/>
      <c r="R187" s="17"/>
      <c r="S187" s="17"/>
    </row>
    <row r="188" spans="2:19" ht="20.100000000000001" customHeight="1" x14ac:dyDescent="0.25">
      <c r="B188" s="17"/>
      <c r="C188" s="230"/>
      <c r="D188" s="157" t="s">
        <v>156</v>
      </c>
      <c r="E188" s="74" t="s">
        <v>220</v>
      </c>
      <c r="F188" s="17"/>
      <c r="G188" s="17"/>
      <c r="H188" s="17"/>
      <c r="I188" s="17"/>
      <c r="J188" s="17"/>
      <c r="K188" s="17"/>
      <c r="L188" s="17"/>
      <c r="M188" s="17"/>
      <c r="N188" s="17"/>
      <c r="O188" s="17"/>
      <c r="P188" s="17"/>
      <c r="Q188" s="17"/>
      <c r="R188" s="17"/>
      <c r="S188" s="17"/>
    </row>
    <row r="189" spans="2:19" ht="20.100000000000001" customHeight="1" x14ac:dyDescent="0.25">
      <c r="B189" s="17"/>
      <c r="C189" s="230"/>
      <c r="D189" s="17"/>
      <c r="E189" s="17"/>
      <c r="F189" s="17"/>
      <c r="G189" s="17"/>
      <c r="H189" s="17"/>
      <c r="I189" s="17"/>
      <c r="J189" s="17"/>
      <c r="K189" s="17"/>
      <c r="L189" s="17"/>
      <c r="M189" s="17"/>
      <c r="N189" s="17"/>
      <c r="O189" s="17"/>
      <c r="P189" s="17"/>
      <c r="Q189" s="17"/>
      <c r="R189" s="17"/>
      <c r="S189" s="17"/>
    </row>
    <row r="190" spans="2:19" ht="20.100000000000001" customHeight="1" x14ac:dyDescent="0.25">
      <c r="B190" s="17"/>
      <c r="C190" s="230"/>
      <c r="D190" s="17"/>
      <c r="E190" s="17"/>
      <c r="F190" s="738" t="s">
        <v>495</v>
      </c>
      <c r="G190" s="738"/>
      <c r="H190" s="738"/>
      <c r="I190" s="738"/>
      <c r="J190" s="17"/>
      <c r="K190" s="17"/>
      <c r="L190" s="738" t="s">
        <v>496</v>
      </c>
      <c r="M190" s="738"/>
      <c r="N190" s="738"/>
      <c r="O190" s="738"/>
      <c r="P190" s="17"/>
      <c r="Q190" s="17"/>
      <c r="R190" s="17"/>
      <c r="S190" s="17"/>
    </row>
    <row r="191" spans="2:19" ht="20.100000000000001" customHeight="1" x14ac:dyDescent="0.25">
      <c r="B191" s="17"/>
      <c r="C191" s="230"/>
      <c r="D191" s="17"/>
      <c r="E191" s="17"/>
      <c r="F191" s="677" t="s">
        <v>174</v>
      </c>
      <c r="G191" s="677"/>
      <c r="H191" s="677"/>
      <c r="I191" s="677"/>
      <c r="J191" s="17"/>
      <c r="K191" s="17"/>
      <c r="L191" s="677" t="s">
        <v>174</v>
      </c>
      <c r="M191" s="677"/>
      <c r="N191" s="677"/>
      <c r="O191" s="677"/>
      <c r="P191" s="17"/>
      <c r="Q191" s="17"/>
      <c r="R191" s="17"/>
      <c r="S191" s="17"/>
    </row>
    <row r="192" spans="2:19" ht="20.100000000000001" customHeight="1" x14ac:dyDescent="0.25">
      <c r="B192" s="17"/>
      <c r="C192" s="230"/>
      <c r="D192" s="17"/>
      <c r="E192" s="17"/>
      <c r="F192" s="677"/>
      <c r="G192" s="677"/>
      <c r="H192" s="677"/>
      <c r="I192" s="677"/>
      <c r="J192" s="17"/>
      <c r="K192" s="17"/>
      <c r="L192" s="677"/>
      <c r="M192" s="677"/>
      <c r="N192" s="677"/>
      <c r="O192" s="677"/>
      <c r="P192" s="17"/>
      <c r="Q192" s="17"/>
      <c r="R192" s="17"/>
      <c r="S192" s="17"/>
    </row>
    <row r="193" spans="2:19" ht="20.100000000000001" customHeight="1" x14ac:dyDescent="0.25">
      <c r="B193" s="17"/>
      <c r="C193" s="17"/>
      <c r="D193" s="17"/>
      <c r="E193" s="17"/>
      <c r="F193" s="17"/>
      <c r="G193" s="17"/>
      <c r="H193" s="17"/>
      <c r="I193" s="17"/>
      <c r="J193" s="17"/>
      <c r="K193" s="17"/>
      <c r="L193" s="17"/>
      <c r="M193" s="17"/>
      <c r="N193" s="17"/>
      <c r="O193" s="17"/>
      <c r="P193" s="17"/>
      <c r="Q193" s="17"/>
      <c r="R193" s="17"/>
      <c r="S193" s="17"/>
    </row>
    <row r="194" spans="2:19" ht="20.100000000000001" customHeight="1" x14ac:dyDescent="0.25">
      <c r="B194" s="17"/>
      <c r="C194" s="17"/>
      <c r="D194" s="738" t="s">
        <v>497</v>
      </c>
      <c r="E194" s="738"/>
      <c r="F194" s="738"/>
      <c r="G194" s="738"/>
      <c r="H194" s="17"/>
      <c r="I194" s="738" t="s">
        <v>498</v>
      </c>
      <c r="J194" s="738"/>
      <c r="K194" s="738"/>
      <c r="L194" s="738"/>
      <c r="M194" s="17"/>
      <c r="N194" s="738" t="s">
        <v>499</v>
      </c>
      <c r="O194" s="738"/>
      <c r="P194" s="738"/>
      <c r="Q194" s="738"/>
      <c r="R194" s="17"/>
      <c r="S194" s="17"/>
    </row>
    <row r="195" spans="2:19" ht="20.100000000000001" customHeight="1" x14ac:dyDescent="0.25">
      <c r="B195" s="17"/>
      <c r="C195" s="17"/>
      <c r="D195" s="677" t="s">
        <v>174</v>
      </c>
      <c r="E195" s="677"/>
      <c r="F195" s="677"/>
      <c r="G195" s="677"/>
      <c r="H195" s="17"/>
      <c r="I195" s="677" t="s">
        <v>174</v>
      </c>
      <c r="J195" s="677"/>
      <c r="K195" s="677"/>
      <c r="L195" s="677"/>
      <c r="M195" s="17"/>
      <c r="N195" s="677" t="s">
        <v>174</v>
      </c>
      <c r="O195" s="677"/>
      <c r="P195" s="677"/>
      <c r="Q195" s="677"/>
      <c r="R195" s="17"/>
      <c r="S195" s="17"/>
    </row>
    <row r="196" spans="2:19" ht="20.100000000000001" customHeight="1" x14ac:dyDescent="0.25">
      <c r="B196" s="17"/>
      <c r="C196" s="17"/>
      <c r="D196" s="677"/>
      <c r="E196" s="677"/>
      <c r="F196" s="677"/>
      <c r="G196" s="677"/>
      <c r="H196" s="17"/>
      <c r="I196" s="677"/>
      <c r="J196" s="677"/>
      <c r="K196" s="677"/>
      <c r="L196" s="677"/>
      <c r="M196" s="17"/>
      <c r="N196" s="677"/>
      <c r="O196" s="677"/>
      <c r="P196" s="677"/>
      <c r="Q196" s="677"/>
      <c r="R196" s="17"/>
      <c r="S196" s="17"/>
    </row>
    <row r="197" spans="2:19" ht="20.100000000000001" customHeight="1" x14ac:dyDescent="0.25">
      <c r="B197" s="17"/>
      <c r="C197" s="17"/>
      <c r="D197" s="17"/>
      <c r="E197" s="17"/>
      <c r="F197" s="17"/>
      <c r="G197" s="17"/>
      <c r="H197" s="17"/>
      <c r="I197" s="17"/>
      <c r="J197" s="17"/>
      <c r="K197" s="17"/>
      <c r="L197" s="17"/>
      <c r="M197" s="17"/>
      <c r="N197" s="17"/>
      <c r="O197" s="17"/>
      <c r="P197" s="17"/>
      <c r="Q197" s="17"/>
      <c r="R197" s="17"/>
      <c r="S197" s="17"/>
    </row>
    <row r="198" spans="2:19" ht="20.100000000000001" customHeight="1" x14ac:dyDescent="0.25">
      <c r="B198" s="17"/>
      <c r="C198" s="194" t="s">
        <v>316</v>
      </c>
      <c r="D198" s="194"/>
      <c r="E198" s="194"/>
      <c r="F198" s="194"/>
      <c r="G198" s="194"/>
      <c r="H198" s="194"/>
      <c r="I198" s="194"/>
      <c r="J198" s="194"/>
      <c r="K198" s="194"/>
      <c r="L198" s="194"/>
      <c r="M198" s="194"/>
      <c r="N198" s="194"/>
      <c r="O198" s="194"/>
      <c r="P198" s="194"/>
      <c r="Q198" s="194"/>
      <c r="R198" s="194"/>
      <c r="S198" s="17"/>
    </row>
    <row r="199" spans="2:19" ht="20.100000000000001" customHeight="1" x14ac:dyDescent="0.25">
      <c r="B199" s="17"/>
      <c r="C199" s="700" t="s">
        <v>317</v>
      </c>
      <c r="D199" s="700"/>
      <c r="E199" s="700"/>
      <c r="F199" s="700"/>
      <c r="G199" s="700"/>
      <c r="H199" s="700"/>
      <c r="I199" s="700"/>
      <c r="J199" s="700"/>
      <c r="K199" s="700"/>
      <c r="L199" s="700"/>
      <c r="M199" s="700"/>
      <c r="N199" s="700"/>
      <c r="O199" s="149"/>
      <c r="P199" s="149"/>
      <c r="Q199" s="149"/>
      <c r="R199" s="149"/>
      <c r="S199" s="17"/>
    </row>
    <row r="200" spans="2:19" ht="20.100000000000001" customHeight="1" x14ac:dyDescent="0.25">
      <c r="B200" s="17"/>
      <c r="C200" s="700"/>
      <c r="D200" s="700"/>
      <c r="E200" s="700"/>
      <c r="F200" s="700"/>
      <c r="G200" s="700"/>
      <c r="H200" s="700"/>
      <c r="I200" s="700"/>
      <c r="J200" s="700"/>
      <c r="K200" s="700"/>
      <c r="L200" s="700"/>
      <c r="M200" s="700"/>
      <c r="N200" s="700"/>
      <c r="O200" s="149"/>
      <c r="P200" s="149"/>
      <c r="Q200" s="149"/>
      <c r="R200" s="149"/>
      <c r="S200" s="17"/>
    </row>
    <row r="201" spans="2:19" ht="20.100000000000001" customHeight="1" x14ac:dyDescent="0.25">
      <c r="B201" s="17"/>
      <c r="C201" s="700"/>
      <c r="D201" s="700"/>
      <c r="E201" s="700"/>
      <c r="F201" s="700"/>
      <c r="G201" s="700"/>
      <c r="H201" s="700"/>
      <c r="I201" s="700"/>
      <c r="J201" s="700"/>
      <c r="K201" s="700"/>
      <c r="L201" s="700"/>
      <c r="M201" s="700"/>
      <c r="N201" s="700"/>
      <c r="O201" s="149"/>
      <c r="P201" s="149"/>
      <c r="Q201" s="149"/>
      <c r="R201" s="149"/>
      <c r="S201" s="17"/>
    </row>
    <row r="202" spans="2:19" ht="20.100000000000001" customHeight="1" x14ac:dyDescent="0.25">
      <c r="B202" s="17"/>
      <c r="C202" s="17"/>
      <c r="D202" s="17"/>
      <c r="E202" s="17"/>
      <c r="F202" s="17"/>
      <c r="G202" s="17"/>
      <c r="H202" s="17"/>
      <c r="I202" s="17"/>
      <c r="J202" s="17"/>
      <c r="K202" s="17"/>
      <c r="L202" s="17"/>
      <c r="M202" s="17"/>
      <c r="N202" s="17"/>
      <c r="O202" s="17"/>
      <c r="P202" s="17"/>
      <c r="Q202" s="17"/>
      <c r="R202" s="17"/>
      <c r="S202" s="17"/>
    </row>
    <row r="203" spans="2:19" ht="20.100000000000001" customHeight="1" x14ac:dyDescent="0.25">
      <c r="B203" s="17"/>
      <c r="C203" s="168"/>
      <c r="D203" s="228" t="s">
        <v>162</v>
      </c>
      <c r="E203" s="74" t="s">
        <v>238</v>
      </c>
      <c r="F203" s="17"/>
      <c r="G203" s="17"/>
      <c r="H203" s="17"/>
      <c r="I203" s="17"/>
      <c r="J203" s="17"/>
      <c r="K203" s="17"/>
      <c r="L203" s="17"/>
      <c r="M203" s="17"/>
      <c r="N203" s="17"/>
      <c r="O203" s="17"/>
      <c r="P203" s="17"/>
      <c r="Q203" s="17"/>
      <c r="R203" s="17"/>
      <c r="S203" s="17"/>
    </row>
    <row r="204" spans="2:19" ht="20.100000000000001" customHeight="1" x14ac:dyDescent="0.25">
      <c r="B204" s="17"/>
      <c r="C204" s="190"/>
      <c r="D204" s="154" t="s">
        <v>163</v>
      </c>
      <c r="E204" s="74" t="s">
        <v>216</v>
      </c>
      <c r="F204" s="17"/>
      <c r="G204" s="17"/>
      <c r="H204" s="17"/>
      <c r="I204" s="17"/>
      <c r="J204" s="17"/>
      <c r="K204" s="17"/>
      <c r="L204" s="17"/>
      <c r="M204" s="17"/>
      <c r="N204" s="17"/>
      <c r="O204" s="17"/>
      <c r="P204" s="17"/>
      <c r="Q204" s="17"/>
      <c r="R204" s="17"/>
      <c r="S204" s="17"/>
    </row>
    <row r="205" spans="2:19" ht="20.100000000000001" customHeight="1" x14ac:dyDescent="0.25">
      <c r="B205" s="17"/>
      <c r="C205" s="163"/>
      <c r="D205" s="229" t="s">
        <v>164</v>
      </c>
      <c r="E205" s="74" t="s">
        <v>217</v>
      </c>
      <c r="F205" s="17"/>
      <c r="G205" s="17"/>
      <c r="H205" s="17"/>
      <c r="I205" s="17"/>
      <c r="J205" s="17"/>
      <c r="K205" s="17"/>
      <c r="L205" s="17"/>
      <c r="M205" s="17"/>
      <c r="N205" s="17"/>
      <c r="O205" s="17"/>
      <c r="P205" s="17"/>
      <c r="Q205" s="17"/>
      <c r="R205" s="17"/>
      <c r="S205" s="17"/>
    </row>
    <row r="206" spans="2:19" ht="20.100000000000001" customHeight="1" x14ac:dyDescent="0.25">
      <c r="B206" s="17"/>
      <c r="C206" s="230"/>
      <c r="D206" s="157" t="s">
        <v>156</v>
      </c>
      <c r="E206" s="74" t="s">
        <v>220</v>
      </c>
      <c r="F206" s="17"/>
      <c r="G206" s="17"/>
      <c r="H206" s="17"/>
      <c r="I206" s="17"/>
      <c r="J206" s="17"/>
      <c r="K206" s="17"/>
      <c r="L206" s="17"/>
      <c r="M206" s="17"/>
      <c r="N206" s="17"/>
      <c r="O206" s="17"/>
      <c r="P206" s="17"/>
      <c r="Q206" s="17"/>
      <c r="R206" s="17"/>
      <c r="S206" s="17"/>
    </row>
    <row r="207" spans="2:19" ht="20.100000000000001" customHeight="1" x14ac:dyDescent="0.25">
      <c r="B207" s="17"/>
      <c r="C207" s="17"/>
      <c r="D207" s="17"/>
      <c r="E207" s="17"/>
      <c r="F207" s="17"/>
      <c r="G207" s="17"/>
      <c r="H207" s="17"/>
      <c r="I207" s="17"/>
      <c r="J207" s="17"/>
      <c r="K207" s="17"/>
      <c r="L207" s="17"/>
      <c r="M207" s="17"/>
      <c r="N207" s="17"/>
      <c r="O207" s="17"/>
      <c r="P207" s="17"/>
      <c r="Q207" s="17"/>
      <c r="R207" s="17"/>
      <c r="S207" s="17"/>
    </row>
    <row r="208" spans="2:19" ht="20.100000000000001" customHeight="1" x14ac:dyDescent="0.25">
      <c r="B208" s="17"/>
      <c r="C208" s="17"/>
      <c r="D208" s="17"/>
      <c r="E208" s="17"/>
      <c r="F208" s="17"/>
      <c r="G208" s="17"/>
      <c r="H208" s="17"/>
      <c r="I208" s="677" t="s">
        <v>174</v>
      </c>
      <c r="J208" s="677"/>
      <c r="K208" s="677"/>
      <c r="L208" s="677"/>
      <c r="M208" s="17"/>
      <c r="N208" s="17"/>
      <c r="O208" s="17"/>
      <c r="P208" s="17"/>
      <c r="Q208" s="17"/>
      <c r="R208" s="17"/>
      <c r="S208" s="17"/>
    </row>
    <row r="209" spans="2:20" ht="20.100000000000001" customHeight="1" x14ac:dyDescent="0.25">
      <c r="B209" s="17"/>
      <c r="C209" s="17"/>
      <c r="D209" s="17"/>
      <c r="E209" s="17"/>
      <c r="F209" s="17"/>
      <c r="G209" s="17"/>
      <c r="H209" s="17"/>
      <c r="I209" s="677"/>
      <c r="J209" s="677"/>
      <c r="K209" s="677"/>
      <c r="L209" s="677"/>
      <c r="M209" s="17"/>
      <c r="N209" s="17"/>
      <c r="O209" s="17"/>
      <c r="P209" s="17"/>
      <c r="Q209" s="17"/>
      <c r="R209" s="17"/>
      <c r="S209" s="17"/>
    </row>
    <row r="210" spans="2:20" ht="20.100000000000001" customHeight="1" x14ac:dyDescent="0.25">
      <c r="B210" s="17"/>
      <c r="C210" s="17"/>
      <c r="D210" s="17"/>
      <c r="E210" s="17"/>
      <c r="F210" s="17"/>
      <c r="G210" s="17"/>
      <c r="H210" s="17"/>
      <c r="I210" s="17"/>
      <c r="J210" s="17"/>
      <c r="K210" s="17"/>
      <c r="L210" s="17"/>
      <c r="M210" s="17"/>
      <c r="N210" s="17"/>
      <c r="O210" s="17"/>
      <c r="P210" s="17"/>
      <c r="Q210" s="17"/>
      <c r="R210" s="17"/>
      <c r="S210" s="17"/>
    </row>
    <row r="211" spans="2:20" ht="20.100000000000001" customHeight="1" x14ac:dyDescent="0.25"/>
    <row r="212" spans="2:20" s="31" customFormat="1" ht="39.9" customHeight="1" x14ac:dyDescent="0.25">
      <c r="B212" s="258"/>
      <c r="C212" s="114" t="s">
        <v>562</v>
      </c>
      <c r="D212" s="259"/>
      <c r="E212" s="259"/>
      <c r="F212" s="259"/>
      <c r="G212" s="259"/>
      <c r="H212" s="259"/>
      <c r="I212" s="259"/>
      <c r="J212" s="259"/>
      <c r="K212" s="259"/>
      <c r="L212" s="259"/>
      <c r="M212" s="259"/>
      <c r="N212" s="259"/>
      <c r="O212" s="259"/>
      <c r="P212" s="259"/>
      <c r="Q212" s="259"/>
      <c r="R212" s="259"/>
      <c r="S212" s="259"/>
    </row>
    <row r="213" spans="2:20" ht="20.100000000000001" customHeight="1" x14ac:dyDescent="0.25">
      <c r="B213" s="17"/>
      <c r="C213" s="17"/>
      <c r="D213" s="17"/>
      <c r="E213" s="17"/>
      <c r="F213" s="17"/>
      <c r="G213" s="17"/>
      <c r="H213" s="17"/>
      <c r="I213" s="17"/>
      <c r="J213" s="17"/>
      <c r="K213" s="17"/>
      <c r="L213" s="17"/>
      <c r="M213" s="17"/>
      <c r="N213" s="17"/>
      <c r="O213" s="17"/>
      <c r="P213" s="17"/>
      <c r="Q213" s="17"/>
      <c r="R213" s="17"/>
      <c r="S213" s="17"/>
    </row>
    <row r="214" spans="2:20" ht="20.100000000000001" customHeight="1" x14ac:dyDescent="0.25">
      <c r="B214" s="17"/>
      <c r="C214" s="194" t="s">
        <v>318</v>
      </c>
      <c r="D214" s="194"/>
      <c r="E214" s="194"/>
      <c r="F214" s="194"/>
      <c r="G214" s="194"/>
      <c r="H214" s="194"/>
      <c r="I214" s="194"/>
      <c r="J214" s="194"/>
      <c r="K214" s="194"/>
      <c r="L214" s="194"/>
      <c r="M214" s="194"/>
      <c r="N214" s="194"/>
      <c r="O214" s="194"/>
      <c r="P214" s="194"/>
      <c r="Q214" s="194"/>
      <c r="R214" s="194"/>
      <c r="S214" s="17"/>
    </row>
    <row r="215" spans="2:20" ht="20.100000000000001" customHeight="1" x14ac:dyDescent="0.25">
      <c r="B215" s="17"/>
      <c r="C215" s="700" t="s">
        <v>900</v>
      </c>
      <c r="D215" s="700"/>
      <c r="E215" s="700"/>
      <c r="F215" s="700"/>
      <c r="G215" s="700"/>
      <c r="H215" s="700"/>
      <c r="I215" s="700"/>
      <c r="J215" s="700"/>
      <c r="K215" s="700"/>
      <c r="L215" s="700"/>
      <c r="M215" s="700"/>
      <c r="N215" s="162"/>
      <c r="O215" s="233"/>
      <c r="P215" s="233"/>
      <c r="Q215" s="233"/>
      <c r="R215" s="233"/>
      <c r="S215" s="17"/>
    </row>
    <row r="216" spans="2:20" ht="20.100000000000001" customHeight="1" x14ac:dyDescent="0.25">
      <c r="B216" s="17"/>
      <c r="C216" s="700"/>
      <c r="D216" s="700"/>
      <c r="E216" s="700"/>
      <c r="F216" s="700"/>
      <c r="G216" s="700"/>
      <c r="H216" s="700"/>
      <c r="I216" s="700"/>
      <c r="J216" s="700"/>
      <c r="K216" s="700"/>
      <c r="L216" s="700"/>
      <c r="M216" s="700"/>
      <c r="N216" s="162"/>
      <c r="O216" s="233"/>
      <c r="P216" s="233"/>
      <c r="Q216" s="233"/>
      <c r="R216" s="233"/>
      <c r="S216" s="17"/>
    </row>
    <row r="217" spans="2:20" ht="20.100000000000001" customHeight="1" x14ac:dyDescent="0.25">
      <c r="B217" s="17"/>
      <c r="C217" s="700"/>
      <c r="D217" s="700"/>
      <c r="E217" s="700"/>
      <c r="F217" s="700"/>
      <c r="G217" s="700"/>
      <c r="H217" s="700"/>
      <c r="I217" s="700"/>
      <c r="J217" s="700"/>
      <c r="K217" s="700"/>
      <c r="L217" s="700"/>
      <c r="M217" s="700"/>
      <c r="N217" s="162"/>
      <c r="O217" s="233"/>
      <c r="P217" s="233"/>
      <c r="Q217" s="233"/>
      <c r="R217" s="233"/>
      <c r="S217" s="17"/>
    </row>
    <row r="218" spans="2:20" ht="20.100000000000001" customHeight="1" x14ac:dyDescent="0.25">
      <c r="B218" s="17"/>
      <c r="C218" s="17"/>
      <c r="D218" s="17"/>
      <c r="E218" s="17"/>
      <c r="F218" s="17"/>
      <c r="G218" s="17"/>
      <c r="H218" s="17"/>
      <c r="I218" s="17"/>
      <c r="J218" s="17"/>
      <c r="K218" s="17"/>
      <c r="L218" s="17"/>
      <c r="M218" s="17"/>
      <c r="N218" s="17"/>
      <c r="O218" s="704" t="s">
        <v>480</v>
      </c>
      <c r="P218" s="704"/>
      <c r="Q218" s="704"/>
      <c r="R218" s="116" t="e" vm="13">
        <v>#VALUE!</v>
      </c>
      <c r="S218" s="17"/>
      <c r="T218" s="20"/>
    </row>
    <row r="219" spans="2:20" ht="20.100000000000001" customHeight="1" x14ac:dyDescent="0.3">
      <c r="B219" s="17"/>
      <c r="C219" s="168"/>
      <c r="D219" s="228" t="s">
        <v>162</v>
      </c>
      <c r="E219" s="74" t="s">
        <v>238</v>
      </c>
      <c r="F219" s="17"/>
      <c r="G219" s="17"/>
      <c r="H219" s="17"/>
      <c r="I219" s="17"/>
      <c r="J219" s="17"/>
      <c r="K219" s="17"/>
      <c r="L219" s="17"/>
      <c r="M219" s="17"/>
      <c r="N219" s="17"/>
      <c r="O219" s="17"/>
      <c r="P219" s="17"/>
      <c r="Q219" s="17"/>
      <c r="R219" s="17"/>
      <c r="S219" s="17"/>
      <c r="T219" s="262"/>
    </row>
    <row r="220" spans="2:20" ht="20.100000000000001" customHeight="1" x14ac:dyDescent="0.3">
      <c r="B220" s="17"/>
      <c r="C220" s="190"/>
      <c r="D220" s="154" t="s">
        <v>163</v>
      </c>
      <c r="E220" s="74" t="s">
        <v>216</v>
      </c>
      <c r="F220" s="17"/>
      <c r="G220" s="17"/>
      <c r="H220" s="17"/>
      <c r="I220" s="17"/>
      <c r="J220" s="17"/>
      <c r="K220" s="17"/>
      <c r="L220" s="17"/>
      <c r="M220" s="231"/>
      <c r="N220" s="705" t="s">
        <v>720</v>
      </c>
      <c r="O220" s="705"/>
      <c r="P220" s="705"/>
      <c r="Q220" s="705"/>
      <c r="R220" s="118" t="e" vm="13">
        <v>#VALUE!</v>
      </c>
      <c r="S220" s="17"/>
    </row>
    <row r="221" spans="2:20" ht="20.100000000000001" customHeight="1" x14ac:dyDescent="0.25">
      <c r="B221" s="17"/>
      <c r="C221" s="163"/>
      <c r="D221" s="229" t="s">
        <v>164</v>
      </c>
      <c r="E221" s="74" t="s">
        <v>217</v>
      </c>
      <c r="F221" s="17"/>
      <c r="G221" s="17"/>
      <c r="H221" s="17"/>
      <c r="I221" s="17"/>
      <c r="J221" s="17"/>
      <c r="K221" s="17"/>
      <c r="L221" s="17"/>
      <c r="M221" s="17"/>
      <c r="N221" s="17"/>
      <c r="O221" s="17"/>
      <c r="P221" s="17"/>
      <c r="Q221" s="17"/>
      <c r="R221" s="17"/>
      <c r="S221" s="17"/>
    </row>
    <row r="222" spans="2:20" ht="20.100000000000001" customHeight="1" x14ac:dyDescent="0.25">
      <c r="B222" s="17"/>
      <c r="C222" s="230"/>
      <c r="D222" s="157" t="s">
        <v>156</v>
      </c>
      <c r="E222" s="74" t="s">
        <v>220</v>
      </c>
      <c r="F222" s="17"/>
      <c r="G222" s="17"/>
      <c r="H222" s="17"/>
      <c r="I222" s="17"/>
      <c r="J222" s="17"/>
      <c r="K222" s="17"/>
      <c r="L222" s="17"/>
      <c r="M222" s="17"/>
      <c r="N222" s="703" t="s">
        <v>393</v>
      </c>
      <c r="O222" s="703"/>
      <c r="P222" s="703"/>
      <c r="Q222" s="703"/>
      <c r="R222" s="150" t="e" vm="14">
        <v>#VALUE!</v>
      </c>
      <c r="S222" s="17"/>
    </row>
    <row r="223" spans="2:20" ht="20.100000000000001" customHeight="1" x14ac:dyDescent="0.25">
      <c r="B223" s="17"/>
      <c r="C223" s="183"/>
      <c r="D223" s="17"/>
      <c r="E223" s="17"/>
      <c r="F223" s="17"/>
      <c r="G223" s="17"/>
      <c r="H223" s="17"/>
      <c r="I223" s="17"/>
      <c r="J223" s="17"/>
      <c r="K223" s="17"/>
      <c r="L223" s="17"/>
      <c r="M223" s="17"/>
      <c r="N223" s="17"/>
      <c r="O223" s="17"/>
      <c r="P223" s="17"/>
      <c r="Q223" s="17"/>
      <c r="R223" s="17"/>
      <c r="S223" s="17"/>
    </row>
    <row r="224" spans="2:20" ht="20.100000000000001" customHeight="1" x14ac:dyDescent="0.25">
      <c r="B224" s="17"/>
      <c r="C224" s="17"/>
      <c r="D224" s="17"/>
      <c r="E224" s="17"/>
      <c r="F224" s="17"/>
      <c r="G224" s="17"/>
      <c r="H224" s="17"/>
      <c r="I224" s="677" t="s">
        <v>174</v>
      </c>
      <c r="J224" s="677"/>
      <c r="K224" s="677"/>
      <c r="L224" s="677"/>
      <c r="M224" s="17"/>
      <c r="N224" s="17"/>
      <c r="O224" s="17"/>
      <c r="P224" s="17"/>
      <c r="Q224" s="17"/>
      <c r="R224" s="17"/>
      <c r="S224" s="17"/>
    </row>
    <row r="225" spans="2:19" ht="20.100000000000001" customHeight="1" x14ac:dyDescent="0.25">
      <c r="B225" s="17"/>
      <c r="C225" s="17"/>
      <c r="D225" s="17"/>
      <c r="E225" s="17"/>
      <c r="F225" s="17"/>
      <c r="G225" s="17"/>
      <c r="H225" s="17"/>
      <c r="I225" s="677"/>
      <c r="J225" s="677"/>
      <c r="K225" s="677"/>
      <c r="L225" s="677"/>
      <c r="M225" s="17"/>
      <c r="N225" s="17"/>
      <c r="O225" s="17"/>
      <c r="P225" s="17"/>
      <c r="Q225" s="17"/>
      <c r="R225" s="17"/>
      <c r="S225" s="17"/>
    </row>
    <row r="226" spans="2:19" ht="20.100000000000001" customHeight="1" x14ac:dyDescent="0.25">
      <c r="B226" s="17"/>
      <c r="C226" s="17"/>
      <c r="D226" s="17"/>
      <c r="E226" s="17"/>
      <c r="F226" s="17"/>
      <c r="G226" s="17"/>
      <c r="H226" s="17"/>
      <c r="I226" s="17"/>
      <c r="J226" s="17"/>
      <c r="K226" s="17"/>
      <c r="L226" s="17"/>
      <c r="M226" s="17"/>
      <c r="N226" s="17"/>
      <c r="O226" s="17"/>
      <c r="P226" s="17"/>
      <c r="Q226" s="17"/>
      <c r="R226" s="17"/>
      <c r="S226" s="17"/>
    </row>
    <row r="227" spans="2:19" ht="20.100000000000001" customHeight="1" x14ac:dyDescent="0.25">
      <c r="B227" s="17"/>
      <c r="C227" s="194" t="s">
        <v>319</v>
      </c>
      <c r="D227" s="194"/>
      <c r="E227" s="194"/>
      <c r="F227" s="194"/>
      <c r="G227" s="194"/>
      <c r="H227" s="194"/>
      <c r="I227" s="194"/>
      <c r="J227" s="194"/>
      <c r="K227" s="194"/>
      <c r="L227" s="194"/>
      <c r="M227" s="194"/>
      <c r="N227" s="194"/>
      <c r="O227" s="194"/>
      <c r="P227" s="194"/>
      <c r="Q227" s="194"/>
      <c r="R227" s="194"/>
      <c r="S227" s="17"/>
    </row>
    <row r="228" spans="2:19" ht="20.100000000000001" customHeight="1" x14ac:dyDescent="0.25">
      <c r="B228" s="17"/>
      <c r="C228" s="700" t="s">
        <v>320</v>
      </c>
      <c r="D228" s="700"/>
      <c r="E228" s="700"/>
      <c r="F228" s="700"/>
      <c r="G228" s="700"/>
      <c r="H228" s="700"/>
      <c r="I228" s="700"/>
      <c r="J228" s="700"/>
      <c r="K228" s="700"/>
      <c r="L228" s="700"/>
      <c r="M228" s="162"/>
      <c r="N228" s="162"/>
      <c r="O228" s="162"/>
      <c r="P228" s="162"/>
      <c r="Q228" s="162"/>
      <c r="R228" s="162"/>
      <c r="S228" s="17"/>
    </row>
    <row r="229" spans="2:19" ht="20.100000000000001" customHeight="1" x14ac:dyDescent="0.25">
      <c r="B229" s="17"/>
      <c r="C229" s="700"/>
      <c r="D229" s="700"/>
      <c r="E229" s="700"/>
      <c r="F229" s="700"/>
      <c r="G229" s="700"/>
      <c r="H229" s="700"/>
      <c r="I229" s="700"/>
      <c r="J229" s="700"/>
      <c r="K229" s="700"/>
      <c r="L229" s="700"/>
      <c r="M229" s="162"/>
      <c r="N229" s="162"/>
      <c r="O229" s="162"/>
      <c r="P229" s="162"/>
      <c r="Q229" s="162"/>
      <c r="R229" s="162"/>
      <c r="S229" s="17"/>
    </row>
    <row r="230" spans="2:19" ht="20.100000000000001" customHeight="1" x14ac:dyDescent="0.25">
      <c r="B230" s="17"/>
      <c r="C230" s="17"/>
      <c r="D230" s="17"/>
      <c r="E230" s="17"/>
      <c r="F230" s="17"/>
      <c r="G230" s="17"/>
      <c r="H230" s="17"/>
      <c r="I230" s="17"/>
      <c r="J230" s="17"/>
      <c r="K230" s="17"/>
      <c r="L230" s="17"/>
      <c r="M230" s="17"/>
      <c r="N230" s="17"/>
      <c r="O230" s="17"/>
      <c r="P230" s="17"/>
      <c r="Q230" s="17"/>
      <c r="R230" s="17"/>
      <c r="S230" s="17"/>
    </row>
    <row r="231" spans="2:19" ht="20.100000000000001" customHeight="1" x14ac:dyDescent="0.25">
      <c r="B231" s="17"/>
      <c r="C231" s="168"/>
      <c r="D231" s="228" t="s">
        <v>162</v>
      </c>
      <c r="E231" s="74" t="s">
        <v>238</v>
      </c>
      <c r="F231" s="17"/>
      <c r="G231" s="17"/>
      <c r="H231" s="17"/>
      <c r="I231" s="17"/>
      <c r="J231" s="17"/>
      <c r="K231" s="17"/>
      <c r="L231" s="17"/>
      <c r="M231" s="17"/>
      <c r="N231" s="17"/>
      <c r="O231" s="17"/>
      <c r="P231" s="17"/>
      <c r="Q231" s="17"/>
      <c r="R231" s="17"/>
      <c r="S231" s="17"/>
    </row>
    <row r="232" spans="2:19" ht="20.100000000000001" customHeight="1" x14ac:dyDescent="0.25">
      <c r="B232" s="17"/>
      <c r="C232" s="190"/>
      <c r="D232" s="154" t="s">
        <v>163</v>
      </c>
      <c r="E232" s="74" t="s">
        <v>216</v>
      </c>
      <c r="F232" s="17"/>
      <c r="G232" s="17"/>
      <c r="H232" s="17"/>
      <c r="I232" s="17"/>
      <c r="J232" s="17"/>
      <c r="K232" s="17"/>
      <c r="L232" s="17"/>
      <c r="M232" s="17"/>
      <c r="N232" s="17"/>
      <c r="O232" s="17"/>
      <c r="P232" s="17"/>
      <c r="Q232" s="17"/>
      <c r="R232" s="17"/>
      <c r="S232" s="17"/>
    </row>
    <row r="233" spans="2:19" ht="20.100000000000001" customHeight="1" x14ac:dyDescent="0.25">
      <c r="B233" s="17"/>
      <c r="C233" s="163"/>
      <c r="D233" s="229" t="s">
        <v>164</v>
      </c>
      <c r="E233" s="74" t="s">
        <v>217</v>
      </c>
      <c r="F233" s="17"/>
      <c r="G233" s="17"/>
      <c r="H233" s="17"/>
      <c r="I233" s="17"/>
      <c r="J233" s="17"/>
      <c r="K233" s="17"/>
      <c r="L233" s="17"/>
      <c r="M233" s="17"/>
      <c r="N233" s="17"/>
      <c r="O233" s="17"/>
      <c r="P233" s="17"/>
      <c r="Q233" s="17"/>
      <c r="R233" s="17"/>
      <c r="S233" s="17"/>
    </row>
    <row r="234" spans="2:19" ht="20.100000000000001" customHeight="1" x14ac:dyDescent="0.25">
      <c r="B234" s="17"/>
      <c r="C234" s="230"/>
      <c r="D234" s="157" t="s">
        <v>156</v>
      </c>
      <c r="E234" s="74" t="s">
        <v>220</v>
      </c>
      <c r="F234" s="17"/>
      <c r="G234" s="17"/>
      <c r="H234" s="17"/>
      <c r="I234" s="17"/>
      <c r="J234" s="17"/>
      <c r="K234" s="17"/>
      <c r="L234" s="17"/>
      <c r="M234" s="17"/>
      <c r="N234" s="17"/>
      <c r="O234" s="17"/>
      <c r="P234" s="17"/>
      <c r="Q234" s="17"/>
      <c r="R234" s="17"/>
      <c r="S234" s="17"/>
    </row>
    <row r="235" spans="2:19" ht="20.100000000000001" customHeight="1" x14ac:dyDescent="0.25">
      <c r="B235" s="17"/>
      <c r="C235" s="183"/>
      <c r="D235" s="17"/>
      <c r="E235" s="17"/>
      <c r="F235" s="17"/>
      <c r="G235" s="17"/>
      <c r="H235" s="17"/>
      <c r="I235" s="17"/>
      <c r="J235" s="17"/>
      <c r="K235" s="17"/>
      <c r="L235" s="17"/>
      <c r="M235" s="17"/>
      <c r="N235" s="17"/>
      <c r="O235" s="17"/>
      <c r="P235" s="17"/>
      <c r="Q235" s="17"/>
      <c r="R235" s="17"/>
      <c r="S235" s="17"/>
    </row>
    <row r="236" spans="2:19" ht="20.100000000000001" customHeight="1" x14ac:dyDescent="0.25">
      <c r="B236" s="17"/>
      <c r="C236" s="17"/>
      <c r="D236" s="17"/>
      <c r="E236" s="17"/>
      <c r="F236" s="17"/>
      <c r="G236" s="17"/>
      <c r="H236" s="17"/>
      <c r="I236" s="677" t="s">
        <v>174</v>
      </c>
      <c r="J236" s="677"/>
      <c r="K236" s="677"/>
      <c r="L236" s="677"/>
      <c r="M236" s="17"/>
      <c r="N236" s="17"/>
      <c r="O236" s="17"/>
      <c r="P236" s="17"/>
      <c r="Q236" s="17"/>
      <c r="R236" s="17"/>
      <c r="S236" s="17"/>
    </row>
    <row r="237" spans="2:19" ht="20.100000000000001" customHeight="1" x14ac:dyDescent="0.25">
      <c r="B237" s="17"/>
      <c r="C237" s="17"/>
      <c r="D237" s="17"/>
      <c r="E237" s="17"/>
      <c r="F237" s="17"/>
      <c r="G237" s="17"/>
      <c r="H237" s="17"/>
      <c r="I237" s="677"/>
      <c r="J237" s="677"/>
      <c r="K237" s="677"/>
      <c r="L237" s="677"/>
      <c r="M237" s="17"/>
      <c r="N237" s="17"/>
      <c r="O237" s="17"/>
      <c r="P237" s="17"/>
      <c r="Q237" s="17"/>
      <c r="R237" s="17"/>
      <c r="S237" s="17"/>
    </row>
    <row r="238" spans="2:19" ht="20.100000000000001" customHeight="1" x14ac:dyDescent="0.25">
      <c r="B238" s="17"/>
      <c r="C238" s="17"/>
      <c r="D238" s="17"/>
      <c r="E238" s="17"/>
      <c r="F238" s="17"/>
      <c r="G238" s="17"/>
      <c r="H238" s="17"/>
      <c r="I238" s="17"/>
      <c r="J238" s="17"/>
      <c r="K238" s="17"/>
      <c r="L238" s="17"/>
      <c r="M238" s="17"/>
      <c r="N238" s="17"/>
      <c r="O238" s="17"/>
      <c r="P238" s="17"/>
      <c r="Q238" s="17"/>
      <c r="R238" s="17"/>
      <c r="S238" s="17"/>
    </row>
    <row r="239" spans="2:19" ht="20.100000000000001" customHeight="1" x14ac:dyDescent="0.25">
      <c r="B239" s="17"/>
      <c r="C239" s="194" t="s">
        <v>321</v>
      </c>
      <c r="D239" s="194"/>
      <c r="E239" s="194"/>
      <c r="F239" s="194"/>
      <c r="G239" s="194"/>
      <c r="H239" s="194"/>
      <c r="I239" s="194"/>
      <c r="J239" s="194"/>
      <c r="K239" s="194"/>
      <c r="L239" s="194"/>
      <c r="M239" s="194"/>
      <c r="N239" s="194"/>
      <c r="O239" s="194"/>
      <c r="P239" s="194"/>
      <c r="Q239" s="194"/>
      <c r="R239" s="194"/>
      <c r="S239" s="17"/>
    </row>
    <row r="240" spans="2:19" ht="20.100000000000001" customHeight="1" x14ac:dyDescent="0.25">
      <c r="B240" s="17"/>
      <c r="C240" s="700" t="s">
        <v>901</v>
      </c>
      <c r="D240" s="700"/>
      <c r="E240" s="700"/>
      <c r="F240" s="700"/>
      <c r="G240" s="700"/>
      <c r="H240" s="700"/>
      <c r="I240" s="700"/>
      <c r="J240" s="700"/>
      <c r="K240" s="700"/>
      <c r="L240" s="149"/>
      <c r="M240" s="149"/>
      <c r="N240" s="149"/>
      <c r="O240" s="149"/>
      <c r="P240" s="149"/>
      <c r="Q240" s="149"/>
      <c r="R240" s="149"/>
      <c r="S240" s="17"/>
    </row>
    <row r="241" spans="2:19" ht="20.100000000000001" customHeight="1" x14ac:dyDescent="0.25">
      <c r="B241" s="17"/>
      <c r="C241" s="700"/>
      <c r="D241" s="700"/>
      <c r="E241" s="700"/>
      <c r="F241" s="700"/>
      <c r="G241" s="700"/>
      <c r="H241" s="700"/>
      <c r="I241" s="700"/>
      <c r="J241" s="700"/>
      <c r="K241" s="700"/>
      <c r="L241" s="149"/>
      <c r="M241" s="149"/>
      <c r="N241" s="149"/>
      <c r="O241" s="149"/>
      <c r="P241" s="149"/>
      <c r="Q241" s="149"/>
      <c r="R241" s="149"/>
      <c r="S241" s="17"/>
    </row>
    <row r="242" spans="2:19" ht="20.100000000000001" customHeight="1" x14ac:dyDescent="0.25">
      <c r="B242" s="17"/>
      <c r="C242" s="17"/>
      <c r="D242" s="17"/>
      <c r="E242" s="17"/>
      <c r="F242" s="17"/>
      <c r="G242" s="17"/>
      <c r="H242" s="17"/>
      <c r="I242" s="17"/>
      <c r="J242" s="17"/>
      <c r="K242" s="17"/>
      <c r="L242" s="705" t="s">
        <v>479</v>
      </c>
      <c r="M242" s="705"/>
      <c r="N242" s="705"/>
      <c r="O242" s="705"/>
      <c r="P242" s="705"/>
      <c r="Q242" s="705"/>
      <c r="R242" s="118" t="e" vm="13">
        <v>#VALUE!</v>
      </c>
      <c r="S242" s="17"/>
    </row>
    <row r="243" spans="2:19" ht="20.100000000000001" customHeight="1" x14ac:dyDescent="0.25">
      <c r="B243" s="17"/>
      <c r="C243" s="168"/>
      <c r="D243" s="228" t="s">
        <v>162</v>
      </c>
      <c r="E243" s="74" t="s">
        <v>238</v>
      </c>
      <c r="F243" s="17"/>
      <c r="G243" s="17"/>
      <c r="H243" s="17"/>
      <c r="I243" s="17"/>
      <c r="J243" s="17"/>
      <c r="K243" s="17"/>
      <c r="L243" s="17"/>
      <c r="M243" s="17"/>
      <c r="N243" s="17"/>
      <c r="O243" s="17"/>
      <c r="P243" s="17"/>
      <c r="Q243" s="17"/>
      <c r="R243" s="17"/>
      <c r="S243" s="17"/>
    </row>
    <row r="244" spans="2:19" ht="20.100000000000001" customHeight="1" x14ac:dyDescent="0.25">
      <c r="B244" s="17"/>
      <c r="C244" s="190"/>
      <c r="D244" s="154" t="s">
        <v>163</v>
      </c>
      <c r="E244" s="74" t="s">
        <v>216</v>
      </c>
      <c r="F244" s="17"/>
      <c r="G244" s="17"/>
      <c r="H244" s="17"/>
      <c r="I244" s="17"/>
      <c r="J244" s="17"/>
      <c r="K244" s="17"/>
      <c r="L244" s="17"/>
      <c r="M244" s="17"/>
      <c r="N244" s="17"/>
      <c r="O244" s="17"/>
      <c r="P244" s="17"/>
      <c r="Q244" s="17"/>
      <c r="R244" s="17"/>
      <c r="S244" s="17"/>
    </row>
    <row r="245" spans="2:19" ht="20.100000000000001" customHeight="1" x14ac:dyDescent="0.25">
      <c r="B245" s="17"/>
      <c r="C245" s="163"/>
      <c r="D245" s="229" t="s">
        <v>164</v>
      </c>
      <c r="E245" s="74" t="s">
        <v>217</v>
      </c>
      <c r="F245" s="17"/>
      <c r="G245" s="17"/>
      <c r="H245" s="17"/>
      <c r="I245" s="17"/>
      <c r="J245" s="17"/>
      <c r="K245" s="17"/>
      <c r="L245" s="17"/>
      <c r="M245" s="17"/>
      <c r="N245" s="17"/>
      <c r="O245" s="17"/>
      <c r="P245" s="17"/>
      <c r="Q245" s="17"/>
      <c r="R245" s="17"/>
      <c r="S245" s="17"/>
    </row>
    <row r="246" spans="2:19" ht="20.100000000000001" customHeight="1" x14ac:dyDescent="0.25">
      <c r="B246" s="17"/>
      <c r="C246" s="230"/>
      <c r="D246" s="157" t="s">
        <v>156</v>
      </c>
      <c r="E246" s="74" t="s">
        <v>220</v>
      </c>
      <c r="F246" s="17"/>
      <c r="G246" s="17"/>
      <c r="H246" s="17"/>
      <c r="I246" s="17"/>
      <c r="J246" s="17"/>
      <c r="K246" s="17"/>
      <c r="L246" s="17"/>
      <c r="M246" s="17"/>
      <c r="N246" s="17"/>
      <c r="O246" s="17"/>
      <c r="P246" s="17"/>
      <c r="Q246" s="17"/>
      <c r="R246" s="17"/>
      <c r="S246" s="17"/>
    </row>
    <row r="247" spans="2:19" ht="20.100000000000001" customHeight="1" x14ac:dyDescent="0.25">
      <c r="B247" s="17"/>
      <c r="C247" s="183"/>
      <c r="D247" s="17"/>
      <c r="E247" s="17"/>
      <c r="F247" s="17"/>
      <c r="G247" s="17"/>
      <c r="H247" s="17"/>
      <c r="I247" s="17"/>
      <c r="J247" s="17"/>
      <c r="K247" s="17"/>
      <c r="L247" s="17"/>
      <c r="M247" s="17"/>
      <c r="N247" s="17"/>
      <c r="O247" s="17"/>
      <c r="P247" s="17"/>
      <c r="Q247" s="17"/>
      <c r="R247" s="17"/>
      <c r="S247" s="17"/>
    </row>
    <row r="248" spans="2:19" ht="20.100000000000001" customHeight="1" x14ac:dyDescent="0.25">
      <c r="B248" s="17"/>
      <c r="C248" s="17"/>
      <c r="D248" s="17"/>
      <c r="E248" s="17"/>
      <c r="F248" s="17"/>
      <c r="G248" s="17"/>
      <c r="H248" s="17"/>
      <c r="I248" s="677" t="s">
        <v>174</v>
      </c>
      <c r="J248" s="677"/>
      <c r="K248" s="677"/>
      <c r="L248" s="677"/>
      <c r="M248" s="17"/>
      <c r="N248" s="17"/>
      <c r="O248" s="17"/>
      <c r="P248" s="17"/>
      <c r="Q248" s="17"/>
      <c r="R248" s="17"/>
      <c r="S248" s="17"/>
    </row>
    <row r="249" spans="2:19" ht="20.100000000000001" customHeight="1" x14ac:dyDescent="0.25">
      <c r="B249" s="17"/>
      <c r="C249" s="17"/>
      <c r="D249" s="17"/>
      <c r="E249" s="17"/>
      <c r="F249" s="17"/>
      <c r="G249" s="17"/>
      <c r="H249" s="17"/>
      <c r="I249" s="677"/>
      <c r="J249" s="677"/>
      <c r="K249" s="677"/>
      <c r="L249" s="677"/>
      <c r="M249" s="17"/>
      <c r="N249" s="17"/>
      <c r="O249" s="17"/>
      <c r="P249" s="17"/>
      <c r="Q249" s="17"/>
      <c r="R249" s="17"/>
      <c r="S249" s="17"/>
    </row>
    <row r="250" spans="2:19" ht="20.100000000000001" customHeight="1" x14ac:dyDescent="0.25">
      <c r="B250" s="17"/>
      <c r="C250" s="17"/>
      <c r="D250" s="17"/>
      <c r="E250" s="17"/>
      <c r="F250" s="17"/>
      <c r="G250" s="17"/>
      <c r="H250" s="17"/>
      <c r="I250" s="17"/>
      <c r="J250" s="17"/>
      <c r="K250" s="17"/>
      <c r="L250" s="17"/>
      <c r="M250" s="17"/>
      <c r="N250" s="17"/>
      <c r="O250" s="17"/>
      <c r="P250" s="17"/>
      <c r="Q250" s="17"/>
      <c r="R250" s="17"/>
      <c r="S250" s="17"/>
    </row>
    <row r="251" spans="2:19" ht="20.100000000000001" customHeight="1" x14ac:dyDescent="0.25">
      <c r="B251" s="17"/>
      <c r="C251" s="194" t="s">
        <v>322</v>
      </c>
      <c r="D251" s="194"/>
      <c r="E251" s="194"/>
      <c r="F251" s="194"/>
      <c r="G251" s="194"/>
      <c r="H251" s="194"/>
      <c r="I251" s="194"/>
      <c r="J251" s="194"/>
      <c r="K251" s="194"/>
      <c r="L251" s="194"/>
      <c r="M251" s="194"/>
      <c r="N251" s="194"/>
      <c r="O251" s="194"/>
      <c r="P251" s="194"/>
      <c r="Q251" s="194"/>
      <c r="R251" s="194"/>
      <c r="S251" s="17"/>
    </row>
    <row r="252" spans="2:19" ht="20.100000000000001" customHeight="1" x14ac:dyDescent="0.25">
      <c r="B252" s="17"/>
      <c r="C252" s="233" t="s">
        <v>323</v>
      </c>
      <c r="D252" s="162"/>
      <c r="E252" s="162"/>
      <c r="F252" s="162"/>
      <c r="G252" s="162"/>
      <c r="H252" s="162"/>
      <c r="I252" s="162"/>
      <c r="J252" s="162"/>
      <c r="K252" s="162"/>
      <c r="L252" s="162"/>
      <c r="M252" s="162"/>
      <c r="N252" s="162"/>
      <c r="O252" s="162"/>
      <c r="P252" s="162"/>
      <c r="Q252" s="162"/>
      <c r="R252" s="162"/>
      <c r="S252" s="17"/>
    </row>
    <row r="253" spans="2:19" ht="20.100000000000001" customHeight="1" x14ac:dyDescent="0.25">
      <c r="B253" s="17"/>
      <c r="C253" s="17"/>
      <c r="D253" s="17"/>
      <c r="E253" s="17"/>
      <c r="F253" s="17"/>
      <c r="G253" s="17"/>
      <c r="H253" s="17"/>
      <c r="I253" s="17"/>
      <c r="J253" s="17"/>
      <c r="K253" s="17"/>
      <c r="L253" s="17"/>
      <c r="M253" s="17"/>
      <c r="N253" s="17"/>
      <c r="O253" s="17"/>
      <c r="P253" s="17"/>
      <c r="Q253" s="17"/>
      <c r="R253" s="17"/>
      <c r="S253" s="17"/>
    </row>
    <row r="254" spans="2:19" ht="20.100000000000001" customHeight="1" x14ac:dyDescent="0.25">
      <c r="B254" s="17"/>
      <c r="C254" s="168"/>
      <c r="D254" s="228" t="s">
        <v>162</v>
      </c>
      <c r="E254" s="74" t="s">
        <v>238</v>
      </c>
      <c r="F254" s="17"/>
      <c r="G254" s="17"/>
      <c r="H254" s="17"/>
      <c r="I254" s="17"/>
      <c r="J254" s="17"/>
      <c r="K254" s="17"/>
      <c r="L254" s="17"/>
      <c r="M254" s="17"/>
      <c r="N254" s="17"/>
      <c r="O254" s="17"/>
      <c r="P254" s="17"/>
      <c r="Q254" s="17"/>
      <c r="R254" s="17"/>
      <c r="S254" s="17"/>
    </row>
    <row r="255" spans="2:19" ht="20.100000000000001" customHeight="1" x14ac:dyDescent="0.25">
      <c r="B255" s="17"/>
      <c r="C255" s="190"/>
      <c r="D255" s="154" t="s">
        <v>163</v>
      </c>
      <c r="E255" s="74" t="s">
        <v>216</v>
      </c>
      <c r="F255" s="17"/>
      <c r="G255" s="17"/>
      <c r="H255" s="17"/>
      <c r="I255" s="17"/>
      <c r="J255" s="17"/>
      <c r="K255" s="17"/>
      <c r="L255" s="17"/>
      <c r="M255" s="17"/>
      <c r="N255" s="17"/>
      <c r="O255" s="17"/>
      <c r="P255" s="17"/>
      <c r="Q255" s="17"/>
      <c r="R255" s="17"/>
      <c r="S255" s="17"/>
    </row>
    <row r="256" spans="2:19" ht="20.100000000000001" customHeight="1" x14ac:dyDescent="0.25">
      <c r="B256" s="17"/>
      <c r="C256" s="163"/>
      <c r="D256" s="229" t="s">
        <v>164</v>
      </c>
      <c r="E256" s="74" t="s">
        <v>217</v>
      </c>
      <c r="F256" s="17"/>
      <c r="G256" s="17"/>
      <c r="H256" s="17"/>
      <c r="I256" s="17"/>
      <c r="J256" s="17"/>
      <c r="K256" s="17"/>
      <c r="L256" s="17"/>
      <c r="M256" s="17"/>
      <c r="N256" s="17"/>
      <c r="O256" s="17"/>
      <c r="P256" s="17"/>
      <c r="Q256" s="17"/>
      <c r="R256" s="17"/>
      <c r="S256" s="17"/>
    </row>
    <row r="257" spans="2:19" ht="20.100000000000001" customHeight="1" x14ac:dyDescent="0.25">
      <c r="B257" s="17"/>
      <c r="C257" s="230"/>
      <c r="D257" s="157" t="s">
        <v>156</v>
      </c>
      <c r="E257" s="74" t="s">
        <v>220</v>
      </c>
      <c r="F257" s="17"/>
      <c r="G257" s="17"/>
      <c r="H257" s="17"/>
      <c r="I257" s="17"/>
      <c r="J257" s="17"/>
      <c r="K257" s="17"/>
      <c r="L257" s="17"/>
      <c r="M257" s="17"/>
      <c r="N257" s="17"/>
      <c r="O257" s="17"/>
      <c r="P257" s="17"/>
      <c r="Q257" s="17"/>
      <c r="R257" s="17"/>
      <c r="S257" s="17"/>
    </row>
    <row r="258" spans="2:19" ht="20.100000000000001" customHeight="1" x14ac:dyDescent="0.25">
      <c r="B258" s="17"/>
      <c r="C258" s="183"/>
      <c r="D258" s="17"/>
      <c r="E258" s="17"/>
      <c r="F258" s="17"/>
      <c r="G258" s="17"/>
      <c r="H258" s="17"/>
      <c r="I258" s="17"/>
      <c r="J258" s="17"/>
      <c r="K258" s="17"/>
      <c r="L258" s="17"/>
      <c r="M258" s="17"/>
      <c r="N258" s="17"/>
      <c r="O258" s="17"/>
      <c r="P258" s="17"/>
      <c r="Q258" s="17"/>
      <c r="R258" s="17"/>
      <c r="S258" s="17"/>
    </row>
    <row r="259" spans="2:19" ht="20.100000000000001" customHeight="1" x14ac:dyDescent="0.25">
      <c r="B259" s="17"/>
      <c r="C259" s="17"/>
      <c r="D259" s="17"/>
      <c r="E259" s="17"/>
      <c r="F259" s="17"/>
      <c r="G259" s="17"/>
      <c r="H259" s="17"/>
      <c r="I259" s="677" t="s">
        <v>174</v>
      </c>
      <c r="J259" s="677"/>
      <c r="K259" s="677"/>
      <c r="L259" s="677"/>
      <c r="M259" s="17"/>
      <c r="N259" s="17"/>
      <c r="O259" s="17"/>
      <c r="P259" s="17"/>
      <c r="Q259" s="17"/>
      <c r="R259" s="17"/>
      <c r="S259" s="17"/>
    </row>
    <row r="260" spans="2:19" ht="20.100000000000001" customHeight="1" x14ac:dyDescent="0.25">
      <c r="B260" s="17"/>
      <c r="C260" s="17"/>
      <c r="D260" s="17"/>
      <c r="E260" s="17"/>
      <c r="F260" s="17"/>
      <c r="G260" s="17"/>
      <c r="H260" s="17"/>
      <c r="I260" s="677"/>
      <c r="J260" s="677"/>
      <c r="K260" s="677"/>
      <c r="L260" s="677"/>
      <c r="M260" s="17"/>
      <c r="N260" s="17"/>
      <c r="O260" s="17"/>
      <c r="P260" s="17"/>
      <c r="Q260" s="17"/>
      <c r="R260" s="17"/>
      <c r="S260" s="17"/>
    </row>
    <row r="261" spans="2:19" ht="20.100000000000001" customHeight="1" x14ac:dyDescent="0.25">
      <c r="B261" s="17"/>
      <c r="C261" s="17"/>
      <c r="D261" s="17"/>
      <c r="E261" s="17"/>
      <c r="F261" s="17"/>
      <c r="G261" s="17"/>
      <c r="H261" s="17"/>
      <c r="I261" s="17"/>
      <c r="J261" s="17"/>
      <c r="K261" s="17"/>
      <c r="L261" s="17"/>
      <c r="M261" s="17"/>
      <c r="N261" s="17"/>
      <c r="O261" s="17"/>
      <c r="P261" s="17"/>
      <c r="Q261" s="17"/>
      <c r="R261" s="17"/>
      <c r="S261" s="17"/>
    </row>
    <row r="262" spans="2:19" ht="20.100000000000001" customHeight="1" x14ac:dyDescent="0.25">
      <c r="B262" s="17"/>
      <c r="C262" s="194" t="s">
        <v>324</v>
      </c>
      <c r="D262" s="194"/>
      <c r="E262" s="194"/>
      <c r="F262" s="194"/>
      <c r="G262" s="194"/>
      <c r="H262" s="194"/>
      <c r="I262" s="194"/>
      <c r="J262" s="194"/>
      <c r="K262" s="194"/>
      <c r="L262" s="194"/>
      <c r="M262" s="194"/>
      <c r="N262" s="194"/>
      <c r="O262" s="194"/>
      <c r="P262" s="194"/>
      <c r="Q262" s="194"/>
      <c r="R262" s="194"/>
      <c r="S262" s="17"/>
    </row>
    <row r="263" spans="2:19" ht="20.100000000000001" customHeight="1" x14ac:dyDescent="0.25">
      <c r="B263" s="17"/>
      <c r="C263" s="233" t="s">
        <v>325</v>
      </c>
      <c r="D263" s="162"/>
      <c r="E263" s="162"/>
      <c r="F263" s="162"/>
      <c r="G263" s="162"/>
      <c r="H263" s="162"/>
      <c r="I263" s="162"/>
      <c r="J263" s="162"/>
      <c r="K263" s="162"/>
      <c r="L263" s="162"/>
      <c r="M263" s="162"/>
      <c r="N263" s="162"/>
      <c r="O263" s="162"/>
      <c r="P263" s="162"/>
      <c r="Q263" s="162"/>
      <c r="R263" s="162"/>
      <c r="S263" s="17"/>
    </row>
    <row r="264" spans="2:19" ht="20.100000000000001" customHeight="1" x14ac:dyDescent="0.25">
      <c r="B264" s="17"/>
      <c r="C264" s="17"/>
      <c r="D264" s="17"/>
      <c r="E264" s="17"/>
      <c r="F264" s="17"/>
      <c r="G264" s="17"/>
      <c r="H264" s="17"/>
      <c r="I264" s="17"/>
      <c r="J264" s="17"/>
      <c r="K264" s="17"/>
      <c r="L264" s="17"/>
      <c r="M264" s="17"/>
      <c r="N264" s="17"/>
      <c r="O264" s="17"/>
      <c r="P264" s="17"/>
      <c r="Q264" s="17"/>
      <c r="R264" s="17"/>
      <c r="S264" s="17"/>
    </row>
    <row r="265" spans="2:19" ht="20.100000000000001" customHeight="1" x14ac:dyDescent="0.25">
      <c r="B265" s="17"/>
      <c r="C265" s="168"/>
      <c r="D265" s="228" t="s">
        <v>162</v>
      </c>
      <c r="E265" s="74" t="s">
        <v>238</v>
      </c>
      <c r="F265" s="17"/>
      <c r="G265" s="17"/>
      <c r="H265" s="17"/>
      <c r="I265" s="17"/>
      <c r="J265" s="17"/>
      <c r="K265" s="17"/>
      <c r="L265" s="17"/>
      <c r="M265" s="17"/>
      <c r="N265" s="17"/>
      <c r="O265" s="17"/>
      <c r="P265" s="17"/>
      <c r="Q265" s="17"/>
      <c r="R265" s="17"/>
      <c r="S265" s="17"/>
    </row>
    <row r="266" spans="2:19" ht="20.100000000000001" customHeight="1" x14ac:dyDescent="0.25">
      <c r="B266" s="17"/>
      <c r="C266" s="190"/>
      <c r="D266" s="154" t="s">
        <v>163</v>
      </c>
      <c r="E266" s="74" t="s">
        <v>216</v>
      </c>
      <c r="F266" s="17"/>
      <c r="G266" s="17"/>
      <c r="H266" s="17"/>
      <c r="I266" s="17"/>
      <c r="J266" s="17"/>
      <c r="K266" s="17"/>
      <c r="L266" s="17"/>
      <c r="M266" s="17"/>
      <c r="N266" s="17"/>
      <c r="O266" s="17"/>
      <c r="P266" s="17"/>
      <c r="Q266" s="17"/>
      <c r="R266" s="17"/>
      <c r="S266" s="17"/>
    </row>
    <row r="267" spans="2:19" ht="20.100000000000001" customHeight="1" x14ac:dyDescent="0.25">
      <c r="B267" s="17"/>
      <c r="C267" s="163"/>
      <c r="D267" s="229" t="s">
        <v>164</v>
      </c>
      <c r="E267" s="74" t="s">
        <v>217</v>
      </c>
      <c r="F267" s="17"/>
      <c r="G267" s="17"/>
      <c r="H267" s="17"/>
      <c r="I267" s="17"/>
      <c r="J267" s="17"/>
      <c r="K267" s="17"/>
      <c r="L267" s="17"/>
      <c r="M267" s="17"/>
      <c r="N267" s="17"/>
      <c r="O267" s="17"/>
      <c r="P267" s="17"/>
      <c r="Q267" s="17"/>
      <c r="R267" s="17"/>
      <c r="S267" s="17"/>
    </row>
    <row r="268" spans="2:19" ht="20.100000000000001" customHeight="1" x14ac:dyDescent="0.25">
      <c r="B268" s="17"/>
      <c r="C268" s="230"/>
      <c r="D268" s="157" t="s">
        <v>156</v>
      </c>
      <c r="E268" s="74" t="s">
        <v>220</v>
      </c>
      <c r="F268" s="17"/>
      <c r="G268" s="17"/>
      <c r="H268" s="17"/>
      <c r="I268" s="17"/>
      <c r="J268" s="17"/>
      <c r="K268" s="17"/>
      <c r="L268" s="17"/>
      <c r="M268" s="17"/>
      <c r="N268" s="17"/>
      <c r="O268" s="17"/>
      <c r="P268" s="17"/>
      <c r="Q268" s="17"/>
      <c r="R268" s="17"/>
      <c r="S268" s="17"/>
    </row>
    <row r="269" spans="2:19" ht="20.100000000000001" customHeight="1" x14ac:dyDescent="0.25">
      <c r="B269" s="17"/>
      <c r="C269" s="183"/>
      <c r="D269" s="17"/>
      <c r="E269" s="17"/>
      <c r="F269" s="17"/>
      <c r="G269" s="17"/>
      <c r="H269" s="17"/>
      <c r="I269" s="17"/>
      <c r="J269" s="17"/>
      <c r="K269" s="17"/>
      <c r="L269" s="17"/>
      <c r="M269" s="17"/>
      <c r="N269" s="17"/>
      <c r="O269" s="17"/>
      <c r="P269" s="17"/>
      <c r="Q269" s="17"/>
      <c r="R269" s="17"/>
      <c r="S269" s="17"/>
    </row>
    <row r="270" spans="2:19" ht="20.100000000000001" customHeight="1" x14ac:dyDescent="0.25">
      <c r="B270" s="17"/>
      <c r="C270" s="17"/>
      <c r="D270" s="17"/>
      <c r="E270" s="17"/>
      <c r="F270" s="17"/>
      <c r="G270" s="17"/>
      <c r="H270" s="17"/>
      <c r="I270" s="677" t="s">
        <v>174</v>
      </c>
      <c r="J270" s="677"/>
      <c r="K270" s="677"/>
      <c r="L270" s="677"/>
      <c r="M270" s="17"/>
      <c r="N270" s="17"/>
      <c r="O270" s="17"/>
      <c r="P270" s="17"/>
      <c r="Q270" s="17"/>
      <c r="R270" s="17"/>
      <c r="S270" s="17"/>
    </row>
    <row r="271" spans="2:19" ht="20.100000000000001" customHeight="1" x14ac:dyDescent="0.25">
      <c r="B271" s="17"/>
      <c r="C271" s="17"/>
      <c r="D271" s="17"/>
      <c r="E271" s="17"/>
      <c r="F271" s="17"/>
      <c r="G271" s="17"/>
      <c r="H271" s="17"/>
      <c r="I271" s="677"/>
      <c r="J271" s="677"/>
      <c r="K271" s="677"/>
      <c r="L271" s="677"/>
      <c r="M271" s="17"/>
      <c r="N271" s="17"/>
      <c r="O271" s="17"/>
      <c r="P271" s="17"/>
      <c r="Q271" s="17"/>
      <c r="R271" s="17"/>
      <c r="S271" s="17"/>
    </row>
    <row r="272" spans="2:19" ht="20.100000000000001" customHeight="1" x14ac:dyDescent="0.25">
      <c r="B272" s="17"/>
      <c r="C272" s="17"/>
      <c r="D272" s="17"/>
      <c r="E272" s="17"/>
      <c r="F272" s="17"/>
      <c r="G272" s="17"/>
      <c r="H272" s="17"/>
      <c r="I272" s="17"/>
      <c r="J272" s="17"/>
      <c r="K272" s="17"/>
      <c r="L272" s="17"/>
      <c r="M272" s="17"/>
      <c r="N272" s="17"/>
      <c r="O272" s="17"/>
      <c r="P272" s="17"/>
      <c r="Q272" s="17"/>
      <c r="R272" s="17"/>
      <c r="S272" s="17"/>
    </row>
    <row r="273" spans="2:19" ht="20.100000000000001" customHeight="1" x14ac:dyDescent="0.25">
      <c r="B273" s="212"/>
      <c r="C273" s="212"/>
      <c r="D273" s="212"/>
      <c r="E273" s="212"/>
      <c r="F273" s="212"/>
      <c r="G273" s="212"/>
      <c r="H273" s="212"/>
      <c r="I273" s="212"/>
      <c r="J273" s="212"/>
      <c r="K273" s="212"/>
      <c r="L273" s="212"/>
      <c r="M273" s="212"/>
      <c r="N273" s="212"/>
      <c r="O273" s="212"/>
      <c r="P273" s="212"/>
      <c r="Q273" s="212"/>
      <c r="R273" s="212"/>
      <c r="S273" s="212"/>
    </row>
    <row r="274" spans="2:19" s="31" customFormat="1" ht="39.9" customHeight="1" x14ac:dyDescent="0.25">
      <c r="B274" s="258"/>
      <c r="C274" s="114" t="s">
        <v>685</v>
      </c>
      <c r="D274" s="259"/>
      <c r="E274" s="259"/>
      <c r="F274" s="259"/>
      <c r="G274" s="259"/>
      <c r="H274" s="259"/>
      <c r="I274" s="259"/>
      <c r="J274" s="259"/>
      <c r="K274" s="259"/>
      <c r="L274" s="259"/>
      <c r="M274" s="259"/>
      <c r="N274" s="259"/>
      <c r="O274" s="259"/>
      <c r="P274" s="259"/>
      <c r="Q274" s="259"/>
      <c r="R274" s="259"/>
      <c r="S274" s="259"/>
    </row>
    <row r="275" spans="2:19" ht="20.100000000000001" customHeight="1" x14ac:dyDescent="0.25">
      <c r="B275" s="17"/>
      <c r="C275" s="17"/>
      <c r="D275" s="17"/>
      <c r="E275" s="17"/>
      <c r="F275" s="17"/>
      <c r="G275" s="17"/>
      <c r="H275" s="17"/>
      <c r="I275" s="17"/>
      <c r="J275" s="17"/>
      <c r="K275" s="17"/>
      <c r="L275" s="17"/>
      <c r="M275" s="17"/>
      <c r="N275" s="17"/>
      <c r="O275" s="17"/>
      <c r="P275" s="17"/>
      <c r="Q275" s="17"/>
      <c r="R275" s="17"/>
      <c r="S275" s="17"/>
    </row>
    <row r="276" spans="2:19" ht="20.100000000000001" customHeight="1" x14ac:dyDescent="0.25">
      <c r="B276" s="17"/>
      <c r="C276" s="260" t="s">
        <v>792</v>
      </c>
      <c r="D276" s="194"/>
      <c r="E276" s="194"/>
      <c r="F276" s="194"/>
      <c r="G276" s="194"/>
      <c r="H276" s="194"/>
      <c r="I276" s="194"/>
      <c r="J276" s="194"/>
      <c r="K276" s="194"/>
      <c r="L276" s="194"/>
      <c r="M276" s="194"/>
      <c r="N276" s="194"/>
      <c r="O276" s="194"/>
      <c r="P276" s="194"/>
      <c r="Q276" s="194"/>
      <c r="R276" s="194"/>
      <c r="S276" s="17"/>
    </row>
    <row r="277" spans="2:19" ht="20.100000000000001" customHeight="1" x14ac:dyDescent="0.25">
      <c r="B277" s="17"/>
      <c r="C277" s="700" t="s">
        <v>326</v>
      </c>
      <c r="D277" s="700"/>
      <c r="E277" s="700"/>
      <c r="F277" s="700"/>
      <c r="G277" s="700"/>
      <c r="H277" s="700"/>
      <c r="I277" s="700"/>
      <c r="J277" s="700"/>
      <c r="K277" s="700"/>
      <c r="L277" s="700"/>
      <c r="M277" s="700"/>
      <c r="N277" s="162"/>
      <c r="O277" s="162"/>
      <c r="P277" s="162"/>
      <c r="Q277" s="162"/>
      <c r="R277" s="162"/>
      <c r="S277" s="17"/>
    </row>
    <row r="278" spans="2:19" ht="20.100000000000001" customHeight="1" x14ac:dyDescent="0.25">
      <c r="B278" s="17"/>
      <c r="C278" s="700"/>
      <c r="D278" s="700"/>
      <c r="E278" s="700"/>
      <c r="F278" s="700"/>
      <c r="G278" s="700"/>
      <c r="H278" s="700"/>
      <c r="I278" s="700"/>
      <c r="J278" s="700"/>
      <c r="K278" s="700"/>
      <c r="L278" s="700"/>
      <c r="M278" s="700"/>
      <c r="N278" s="162"/>
      <c r="O278" s="162"/>
      <c r="P278" s="162"/>
      <c r="Q278" s="162"/>
      <c r="R278" s="162"/>
      <c r="S278" s="17"/>
    </row>
    <row r="279" spans="2:19" ht="20.100000000000001" customHeight="1" x14ac:dyDescent="0.25">
      <c r="B279" s="17"/>
      <c r="C279" s="700"/>
      <c r="D279" s="700"/>
      <c r="E279" s="700"/>
      <c r="F279" s="700"/>
      <c r="G279" s="700"/>
      <c r="H279" s="700"/>
      <c r="I279" s="700"/>
      <c r="J279" s="700"/>
      <c r="K279" s="700"/>
      <c r="L279" s="700"/>
      <c r="M279" s="700"/>
      <c r="N279" s="162"/>
      <c r="O279" s="162"/>
      <c r="P279" s="162"/>
      <c r="Q279" s="162"/>
      <c r="R279" s="162"/>
      <c r="S279" s="17"/>
    </row>
    <row r="280" spans="2:19" ht="20.100000000000001" customHeight="1" x14ac:dyDescent="0.25">
      <c r="B280" s="17"/>
      <c r="C280" s="17"/>
      <c r="D280" s="17"/>
      <c r="E280" s="17"/>
      <c r="F280" s="17"/>
      <c r="G280" s="17"/>
      <c r="H280" s="17"/>
      <c r="I280" s="17"/>
      <c r="J280" s="17"/>
      <c r="K280" s="17"/>
      <c r="L280" s="17"/>
      <c r="M280" s="17"/>
      <c r="N280" s="17"/>
      <c r="O280" s="17"/>
      <c r="P280" s="17"/>
      <c r="Q280" s="17"/>
      <c r="R280" s="17"/>
      <c r="S280" s="17"/>
    </row>
    <row r="281" spans="2:19" ht="20.100000000000001" customHeight="1" x14ac:dyDescent="0.25">
      <c r="B281" s="17"/>
      <c r="C281" s="168"/>
      <c r="D281" s="228" t="s">
        <v>162</v>
      </c>
      <c r="E281" s="74" t="s">
        <v>238</v>
      </c>
      <c r="F281" s="17"/>
      <c r="G281" s="17"/>
      <c r="H281" s="17"/>
      <c r="I281" s="17"/>
      <c r="J281" s="17"/>
      <c r="K281" s="17"/>
      <c r="L281" s="17"/>
      <c r="M281" s="17"/>
      <c r="N281" s="17"/>
      <c r="O281" s="17"/>
      <c r="P281" s="17"/>
      <c r="Q281" s="17"/>
      <c r="R281" s="17"/>
      <c r="S281" s="17"/>
    </row>
    <row r="282" spans="2:19" ht="20.100000000000001" customHeight="1" x14ac:dyDescent="0.25">
      <c r="B282" s="17"/>
      <c r="C282" s="190"/>
      <c r="D282" s="154" t="s">
        <v>163</v>
      </c>
      <c r="E282" s="74" t="s">
        <v>216</v>
      </c>
      <c r="F282" s="17"/>
      <c r="G282" s="17"/>
      <c r="H282" s="17"/>
      <c r="I282" s="17"/>
      <c r="J282" s="17"/>
      <c r="K282" s="17"/>
      <c r="L282" s="17"/>
      <c r="M282" s="17"/>
      <c r="N282" s="17"/>
      <c r="O282" s="17"/>
      <c r="P282" s="17"/>
      <c r="Q282" s="17"/>
      <c r="R282" s="17"/>
      <c r="S282" s="17"/>
    </row>
    <row r="283" spans="2:19" ht="20.100000000000001" customHeight="1" x14ac:dyDescent="0.25">
      <c r="B283" s="17"/>
      <c r="C283" s="163"/>
      <c r="D283" s="229" t="s">
        <v>164</v>
      </c>
      <c r="E283" s="74" t="s">
        <v>217</v>
      </c>
      <c r="F283" s="17"/>
      <c r="G283" s="17"/>
      <c r="H283" s="17"/>
      <c r="I283" s="17"/>
      <c r="J283" s="17"/>
      <c r="K283" s="17"/>
      <c r="L283" s="17"/>
      <c r="M283" s="17"/>
      <c r="N283" s="17"/>
      <c r="O283" s="17"/>
      <c r="P283" s="17"/>
      <c r="Q283" s="17"/>
      <c r="R283" s="17"/>
      <c r="S283" s="17"/>
    </row>
    <row r="284" spans="2:19" ht="20.100000000000001" customHeight="1" x14ac:dyDescent="0.25">
      <c r="B284" s="17"/>
      <c r="C284" s="230"/>
      <c r="D284" s="157" t="s">
        <v>156</v>
      </c>
      <c r="E284" s="74" t="s">
        <v>220</v>
      </c>
      <c r="F284" s="17"/>
      <c r="G284" s="17"/>
      <c r="H284" s="17"/>
      <c r="I284" s="17"/>
      <c r="J284" s="17"/>
      <c r="K284" s="17"/>
      <c r="L284" s="17"/>
      <c r="M284" s="17"/>
      <c r="N284" s="17"/>
      <c r="O284" s="17"/>
      <c r="P284" s="17"/>
      <c r="Q284" s="17"/>
      <c r="R284" s="17"/>
      <c r="S284" s="17"/>
    </row>
    <row r="285" spans="2:19" ht="20.100000000000001" customHeight="1" x14ac:dyDescent="0.25">
      <c r="B285" s="17"/>
      <c r="C285" s="183"/>
      <c r="D285" s="180" t="s">
        <v>27</v>
      </c>
      <c r="E285" s="18" t="s">
        <v>165</v>
      </c>
      <c r="F285" s="17"/>
      <c r="G285" s="17"/>
      <c r="H285" s="17"/>
      <c r="I285" s="17"/>
      <c r="J285" s="17"/>
      <c r="K285" s="17"/>
      <c r="L285" s="17"/>
      <c r="M285" s="17"/>
      <c r="N285" s="17"/>
      <c r="O285" s="17"/>
      <c r="P285" s="17"/>
      <c r="Q285" s="17"/>
      <c r="R285" s="17"/>
      <c r="S285" s="17"/>
    </row>
    <row r="286" spans="2:19" ht="20.100000000000001" customHeight="1" x14ac:dyDescent="0.25">
      <c r="B286" s="17"/>
      <c r="C286" s="183"/>
      <c r="D286" s="180"/>
      <c r="E286" s="18"/>
      <c r="F286" s="17"/>
      <c r="G286" s="17"/>
      <c r="H286" s="17"/>
      <c r="I286" s="17"/>
      <c r="J286" s="17"/>
      <c r="K286" s="17"/>
      <c r="L286" s="17"/>
      <c r="M286" s="17"/>
      <c r="N286" s="17"/>
      <c r="O286" s="17"/>
      <c r="P286" s="17"/>
      <c r="Q286" s="17"/>
      <c r="R286" s="17"/>
      <c r="S286" s="17"/>
    </row>
    <row r="287" spans="2:19" ht="20.100000000000001" customHeight="1" x14ac:dyDescent="0.25">
      <c r="B287" s="17"/>
      <c r="C287" s="17"/>
      <c r="D287" s="17"/>
      <c r="E287" s="17"/>
      <c r="F287" s="17"/>
      <c r="G287" s="17"/>
      <c r="H287" s="17"/>
      <c r="I287" s="677" t="s">
        <v>174</v>
      </c>
      <c r="J287" s="677"/>
      <c r="K287" s="677"/>
      <c r="L287" s="677"/>
      <c r="M287" s="17"/>
      <c r="N287" s="17"/>
      <c r="O287" s="17"/>
      <c r="P287" s="17"/>
      <c r="Q287" s="17"/>
      <c r="R287" s="17"/>
      <c r="S287" s="17"/>
    </row>
    <row r="288" spans="2:19" ht="20.100000000000001" customHeight="1" x14ac:dyDescent="0.25">
      <c r="B288" s="17"/>
      <c r="C288" s="17"/>
      <c r="D288" s="17"/>
      <c r="E288" s="17"/>
      <c r="F288" s="17"/>
      <c r="G288" s="17"/>
      <c r="H288" s="17"/>
      <c r="I288" s="677"/>
      <c r="J288" s="677"/>
      <c r="K288" s="677"/>
      <c r="L288" s="677"/>
      <c r="M288" s="17"/>
      <c r="N288" s="17"/>
      <c r="O288" s="17"/>
      <c r="P288" s="17"/>
      <c r="Q288" s="17"/>
      <c r="R288" s="17"/>
      <c r="S288" s="17"/>
    </row>
    <row r="289" spans="2:19" ht="20.100000000000001" customHeight="1" x14ac:dyDescent="0.25">
      <c r="B289" s="17"/>
      <c r="C289" s="17"/>
      <c r="D289" s="17"/>
      <c r="E289" s="17"/>
      <c r="F289" s="17"/>
      <c r="G289" s="17"/>
      <c r="H289" s="17"/>
      <c r="I289" s="17"/>
      <c r="J289" s="17"/>
      <c r="K289" s="17"/>
      <c r="L289" s="17"/>
      <c r="M289" s="17"/>
      <c r="N289" s="17"/>
      <c r="O289" s="17"/>
      <c r="P289" s="17"/>
      <c r="Q289" s="17"/>
      <c r="R289" s="17"/>
      <c r="S289" s="17"/>
    </row>
    <row r="290" spans="2:19" ht="20.100000000000001" customHeight="1" x14ac:dyDescent="0.25">
      <c r="B290" s="17"/>
      <c r="C290" s="194" t="s">
        <v>327</v>
      </c>
      <c r="D290" s="194"/>
      <c r="E290" s="194"/>
      <c r="F290" s="194"/>
      <c r="G290" s="194"/>
      <c r="H290" s="194"/>
      <c r="I290" s="194"/>
      <c r="J290" s="194"/>
      <c r="K290" s="194"/>
      <c r="L290" s="194"/>
      <c r="M290" s="194"/>
      <c r="N290" s="194"/>
      <c r="O290" s="194"/>
      <c r="P290" s="194"/>
      <c r="Q290" s="194"/>
      <c r="R290" s="194"/>
      <c r="S290" s="17"/>
    </row>
    <row r="291" spans="2:19" ht="20.100000000000001" customHeight="1" x14ac:dyDescent="0.25">
      <c r="B291" s="17"/>
      <c r="C291" s="699" t="s">
        <v>756</v>
      </c>
      <c r="D291" s="699"/>
      <c r="E291" s="699"/>
      <c r="F291" s="699"/>
      <c r="G291" s="699"/>
      <c r="H291" s="699"/>
      <c r="I291" s="699"/>
      <c r="J291" s="699"/>
      <c r="K291" s="699"/>
      <c r="L291" s="699"/>
      <c r="M291" s="186"/>
      <c r="N291" s="186"/>
      <c r="O291" s="162"/>
      <c r="P291" s="162"/>
      <c r="Q291" s="162"/>
      <c r="R291" s="162"/>
      <c r="S291" s="17"/>
    </row>
    <row r="292" spans="2:19" ht="20.100000000000001" customHeight="1" x14ac:dyDescent="0.25">
      <c r="B292" s="17"/>
      <c r="C292" s="699"/>
      <c r="D292" s="699"/>
      <c r="E292" s="699"/>
      <c r="F292" s="699"/>
      <c r="G292" s="699"/>
      <c r="H292" s="699"/>
      <c r="I292" s="699"/>
      <c r="J292" s="699"/>
      <c r="K292" s="699"/>
      <c r="L292" s="699"/>
      <c r="M292" s="186"/>
      <c r="N292" s="186"/>
      <c r="O292" s="162"/>
      <c r="P292" s="162"/>
      <c r="Q292" s="162"/>
      <c r="R292" s="162"/>
      <c r="S292" s="17"/>
    </row>
    <row r="293" spans="2:19" ht="20.100000000000001" customHeight="1" x14ac:dyDescent="0.25">
      <c r="B293" s="17"/>
      <c r="C293" s="699"/>
      <c r="D293" s="699"/>
      <c r="E293" s="699"/>
      <c r="F293" s="699"/>
      <c r="G293" s="699"/>
      <c r="H293" s="699"/>
      <c r="I293" s="699"/>
      <c r="J293" s="699"/>
      <c r="K293" s="699"/>
      <c r="L293" s="699"/>
      <c r="M293" s="186"/>
      <c r="N293" s="186"/>
      <c r="O293" s="162"/>
      <c r="P293" s="162"/>
      <c r="Q293" s="162"/>
      <c r="R293" s="162"/>
      <c r="S293" s="17"/>
    </row>
    <row r="294" spans="2:19" ht="20.100000000000001" customHeight="1" x14ac:dyDescent="0.25">
      <c r="B294" s="17"/>
      <c r="C294" s="699"/>
      <c r="D294" s="699"/>
      <c r="E294" s="699"/>
      <c r="F294" s="699"/>
      <c r="G294" s="699"/>
      <c r="H294" s="699"/>
      <c r="I294" s="699"/>
      <c r="J294" s="699"/>
      <c r="K294" s="699"/>
      <c r="L294" s="699"/>
      <c r="M294" s="239"/>
      <c r="N294" s="239"/>
      <c r="O294" s="162"/>
      <c r="P294" s="162"/>
      <c r="Q294" s="162"/>
      <c r="R294" s="162"/>
      <c r="S294" s="17"/>
    </row>
    <row r="295" spans="2:19" ht="20.100000000000001" customHeight="1" x14ac:dyDescent="0.25">
      <c r="B295" s="17"/>
      <c r="C295" s="17"/>
      <c r="D295" s="17"/>
      <c r="E295" s="17"/>
      <c r="F295" s="17"/>
      <c r="G295" s="17"/>
      <c r="H295" s="17"/>
      <c r="I295" s="17"/>
      <c r="J295" s="17"/>
      <c r="K295" s="17"/>
      <c r="L295" s="17"/>
      <c r="M295" s="17"/>
      <c r="N295" s="17"/>
      <c r="O295" s="17"/>
      <c r="P295" s="17"/>
      <c r="Q295" s="17"/>
      <c r="R295" s="17"/>
      <c r="S295" s="17"/>
    </row>
    <row r="296" spans="2:19" ht="20.100000000000001" customHeight="1" x14ac:dyDescent="0.25">
      <c r="B296" s="17"/>
      <c r="C296" s="168"/>
      <c r="D296" s="228" t="s">
        <v>162</v>
      </c>
      <c r="E296" s="74" t="s">
        <v>238</v>
      </c>
      <c r="F296" s="17"/>
      <c r="G296" s="17"/>
      <c r="H296" s="17"/>
      <c r="I296" s="17"/>
      <c r="J296" s="17"/>
      <c r="K296" s="17"/>
      <c r="L296" s="17"/>
      <c r="M296" s="17"/>
      <c r="N296" s="703" t="s">
        <v>393</v>
      </c>
      <c r="O296" s="703"/>
      <c r="P296" s="703"/>
      <c r="Q296" s="703"/>
      <c r="R296" s="150" t="e" vm="14">
        <v>#VALUE!</v>
      </c>
      <c r="S296" s="17"/>
    </row>
    <row r="297" spans="2:19" ht="20.100000000000001" customHeight="1" x14ac:dyDescent="0.25">
      <c r="B297" s="17"/>
      <c r="C297" s="190"/>
      <c r="D297" s="154" t="s">
        <v>163</v>
      </c>
      <c r="E297" s="74" t="s">
        <v>216</v>
      </c>
      <c r="F297" s="17"/>
      <c r="G297" s="17"/>
      <c r="H297" s="17"/>
      <c r="I297" s="17"/>
      <c r="J297" s="17"/>
      <c r="K297" s="17"/>
      <c r="L297" s="17"/>
      <c r="M297" s="17"/>
      <c r="N297" s="17"/>
      <c r="O297" s="17"/>
      <c r="P297" s="17"/>
      <c r="Q297" s="17"/>
      <c r="R297" s="17"/>
      <c r="S297" s="17"/>
    </row>
    <row r="298" spans="2:19" ht="20.100000000000001" customHeight="1" x14ac:dyDescent="0.25">
      <c r="B298" s="17"/>
      <c r="C298" s="163"/>
      <c r="D298" s="229" t="s">
        <v>164</v>
      </c>
      <c r="E298" s="74" t="s">
        <v>217</v>
      </c>
      <c r="F298" s="17"/>
      <c r="G298" s="17"/>
      <c r="H298" s="17"/>
      <c r="I298" s="17"/>
      <c r="J298" s="17"/>
      <c r="K298" s="17"/>
      <c r="L298" s="17"/>
      <c r="M298" s="17"/>
      <c r="N298" s="17"/>
      <c r="O298" s="17"/>
      <c r="P298" s="17"/>
      <c r="Q298" s="17"/>
      <c r="R298" s="17"/>
      <c r="S298" s="17"/>
    </row>
    <row r="299" spans="2:19" ht="20.100000000000001" customHeight="1" x14ac:dyDescent="0.25">
      <c r="B299" s="17"/>
      <c r="C299" s="230"/>
      <c r="D299" s="157" t="s">
        <v>156</v>
      </c>
      <c r="E299" s="74" t="s">
        <v>220</v>
      </c>
      <c r="F299" s="17"/>
      <c r="G299" s="17"/>
      <c r="H299" s="17"/>
      <c r="I299" s="17"/>
      <c r="J299" s="17"/>
      <c r="K299" s="17"/>
      <c r="L299" s="17"/>
      <c r="M299" s="17"/>
      <c r="N299" s="17"/>
      <c r="O299" s="17"/>
      <c r="P299" s="17"/>
      <c r="Q299" s="17"/>
      <c r="R299" s="17"/>
      <c r="S299" s="17"/>
    </row>
    <row r="300" spans="2:19" ht="20.100000000000001" customHeight="1" x14ac:dyDescent="0.25">
      <c r="B300" s="17"/>
      <c r="C300" s="183"/>
      <c r="D300" s="180" t="s">
        <v>27</v>
      </c>
      <c r="E300" s="18" t="s">
        <v>24</v>
      </c>
      <c r="F300" s="17"/>
      <c r="G300" s="17"/>
      <c r="H300" s="17"/>
      <c r="I300" s="17"/>
      <c r="J300" s="17"/>
      <c r="K300" s="17"/>
      <c r="L300" s="17"/>
      <c r="M300" s="17"/>
      <c r="N300" s="17"/>
      <c r="O300" s="17"/>
      <c r="P300" s="17"/>
      <c r="Q300" s="17"/>
      <c r="R300" s="17"/>
      <c r="S300" s="17"/>
    </row>
    <row r="301" spans="2:19" ht="20.100000000000001" customHeight="1" x14ac:dyDescent="0.25">
      <c r="B301" s="17"/>
      <c r="C301" s="183"/>
      <c r="D301" s="180"/>
      <c r="E301" s="18"/>
      <c r="F301" s="17"/>
      <c r="G301" s="17"/>
      <c r="H301" s="17"/>
      <c r="I301" s="17"/>
      <c r="J301" s="17"/>
      <c r="K301" s="17"/>
      <c r="L301" s="17"/>
      <c r="M301" s="17"/>
      <c r="N301" s="17"/>
      <c r="O301" s="17"/>
      <c r="P301" s="17"/>
      <c r="Q301" s="17"/>
      <c r="R301" s="17"/>
      <c r="S301" s="17"/>
    </row>
    <row r="302" spans="2:19" ht="20.100000000000001" customHeight="1" x14ac:dyDescent="0.25">
      <c r="B302" s="17"/>
      <c r="C302" s="17"/>
      <c r="D302" s="17"/>
      <c r="E302" s="17"/>
      <c r="F302" s="17"/>
      <c r="G302" s="17"/>
      <c r="H302" s="17"/>
      <c r="I302" s="677" t="s">
        <v>174</v>
      </c>
      <c r="J302" s="677"/>
      <c r="K302" s="677"/>
      <c r="L302" s="677"/>
      <c r="M302" s="17"/>
      <c r="N302" s="17"/>
      <c r="O302" s="17"/>
      <c r="P302" s="17"/>
      <c r="Q302" s="17"/>
      <c r="R302" s="17"/>
      <c r="S302" s="17"/>
    </row>
    <row r="303" spans="2:19" ht="20.100000000000001" customHeight="1" x14ac:dyDescent="0.25">
      <c r="B303" s="17"/>
      <c r="C303" s="17"/>
      <c r="D303" s="17"/>
      <c r="E303" s="17"/>
      <c r="F303" s="17"/>
      <c r="G303" s="17"/>
      <c r="H303" s="17"/>
      <c r="I303" s="677"/>
      <c r="J303" s="677"/>
      <c r="K303" s="677"/>
      <c r="L303" s="677"/>
      <c r="M303" s="17"/>
      <c r="N303" s="17"/>
      <c r="O303" s="17"/>
      <c r="P303" s="17"/>
      <c r="Q303" s="17"/>
      <c r="R303" s="17"/>
      <c r="S303" s="17"/>
    </row>
    <row r="304" spans="2:19" ht="20.100000000000001" customHeight="1" x14ac:dyDescent="0.25">
      <c r="B304" s="17"/>
      <c r="C304" s="17"/>
      <c r="D304" s="17"/>
      <c r="E304" s="17"/>
      <c r="F304" s="17"/>
      <c r="G304" s="17"/>
      <c r="H304" s="17"/>
      <c r="I304" s="17"/>
      <c r="J304" s="17"/>
      <c r="K304" s="17"/>
      <c r="L304" s="17"/>
      <c r="M304" s="17"/>
      <c r="N304" s="17"/>
      <c r="O304" s="17"/>
      <c r="P304" s="17"/>
      <c r="Q304" s="17"/>
      <c r="R304" s="17"/>
      <c r="S304" s="17"/>
    </row>
    <row r="305" spans="2:19" ht="20.100000000000001" customHeight="1" x14ac:dyDescent="0.25">
      <c r="B305" s="17"/>
      <c r="C305" s="194" t="s">
        <v>328</v>
      </c>
      <c r="D305" s="194"/>
      <c r="E305" s="194"/>
      <c r="F305" s="194"/>
      <c r="G305" s="194"/>
      <c r="H305" s="194"/>
      <c r="I305" s="194"/>
      <c r="J305" s="194"/>
      <c r="K305" s="194"/>
      <c r="L305" s="194"/>
      <c r="M305" s="194"/>
      <c r="N305" s="194"/>
      <c r="O305" s="194"/>
      <c r="P305" s="194"/>
      <c r="Q305" s="194"/>
      <c r="R305" s="194"/>
      <c r="S305" s="17"/>
    </row>
    <row r="306" spans="2:19" ht="20.100000000000001" customHeight="1" x14ac:dyDescent="0.25">
      <c r="B306" s="17"/>
      <c r="C306" s="700" t="s">
        <v>329</v>
      </c>
      <c r="D306" s="700"/>
      <c r="E306" s="700"/>
      <c r="F306" s="700"/>
      <c r="G306" s="700"/>
      <c r="H306" s="700"/>
      <c r="I306" s="700"/>
      <c r="J306" s="700"/>
      <c r="K306" s="700"/>
      <c r="L306" s="700"/>
      <c r="M306" s="700"/>
      <c r="N306" s="700"/>
      <c r="O306" s="700"/>
      <c r="P306" s="700"/>
      <c r="Q306" s="162"/>
      <c r="R306" s="162"/>
      <c r="S306" s="17"/>
    </row>
    <row r="307" spans="2:19" ht="20.100000000000001" customHeight="1" x14ac:dyDescent="0.25">
      <c r="B307" s="17"/>
      <c r="C307" s="700"/>
      <c r="D307" s="700"/>
      <c r="E307" s="700"/>
      <c r="F307" s="700"/>
      <c r="G307" s="700"/>
      <c r="H307" s="700"/>
      <c r="I307" s="700"/>
      <c r="J307" s="700"/>
      <c r="K307" s="700"/>
      <c r="L307" s="700"/>
      <c r="M307" s="700"/>
      <c r="N307" s="700"/>
      <c r="O307" s="700"/>
      <c r="P307" s="700"/>
      <c r="Q307" s="162"/>
      <c r="R307" s="162"/>
      <c r="S307" s="17"/>
    </row>
    <row r="308" spans="2:19" ht="20.100000000000001" customHeight="1" x14ac:dyDescent="0.25">
      <c r="B308" s="17"/>
      <c r="C308" s="17"/>
      <c r="D308" s="17"/>
      <c r="E308" s="17"/>
      <c r="F308" s="17"/>
      <c r="G308" s="17"/>
      <c r="H308" s="17"/>
      <c r="I308" s="17"/>
      <c r="J308" s="17"/>
      <c r="K308" s="17"/>
      <c r="L308" s="17"/>
      <c r="M308" s="17"/>
      <c r="N308" s="17"/>
      <c r="O308" s="17"/>
      <c r="P308" s="17"/>
      <c r="Q308" s="17"/>
      <c r="R308" s="17"/>
      <c r="S308" s="17"/>
    </row>
    <row r="309" spans="2:19" ht="20.100000000000001" customHeight="1" x14ac:dyDescent="0.25">
      <c r="B309" s="17"/>
      <c r="C309" s="168"/>
      <c r="D309" s="228" t="s">
        <v>162</v>
      </c>
      <c r="E309" s="74" t="s">
        <v>238</v>
      </c>
      <c r="F309" s="17"/>
      <c r="G309" s="17"/>
      <c r="H309" s="17"/>
      <c r="I309" s="17"/>
      <c r="J309" s="17"/>
      <c r="K309" s="17"/>
      <c r="L309" s="17"/>
      <c r="M309" s="17"/>
      <c r="N309" s="17"/>
      <c r="O309" s="17"/>
      <c r="P309" s="17"/>
      <c r="Q309" s="17"/>
      <c r="R309" s="17"/>
      <c r="S309" s="17"/>
    </row>
    <row r="310" spans="2:19" ht="20.100000000000001" customHeight="1" x14ac:dyDescent="0.25">
      <c r="B310" s="17"/>
      <c r="C310" s="190"/>
      <c r="D310" s="154" t="s">
        <v>163</v>
      </c>
      <c r="E310" s="74" t="s">
        <v>216</v>
      </c>
      <c r="F310" s="17"/>
      <c r="G310" s="17"/>
      <c r="H310" s="17"/>
      <c r="I310" s="17"/>
      <c r="J310" s="17"/>
      <c r="K310" s="17"/>
      <c r="L310" s="17"/>
      <c r="M310" s="17"/>
      <c r="N310" s="17"/>
      <c r="O310" s="17"/>
      <c r="P310" s="17"/>
      <c r="Q310" s="17"/>
      <c r="R310" s="17"/>
      <c r="S310" s="17"/>
    </row>
    <row r="311" spans="2:19" ht="20.100000000000001" customHeight="1" x14ac:dyDescent="0.25">
      <c r="B311" s="17"/>
      <c r="C311" s="163"/>
      <c r="D311" s="229" t="s">
        <v>164</v>
      </c>
      <c r="E311" s="74" t="s">
        <v>217</v>
      </c>
      <c r="F311" s="17"/>
      <c r="G311" s="17"/>
      <c r="H311" s="17"/>
      <c r="I311" s="17"/>
      <c r="J311" s="17"/>
      <c r="K311" s="17"/>
      <c r="L311" s="17"/>
      <c r="M311" s="17"/>
      <c r="N311" s="17"/>
      <c r="O311" s="17"/>
      <c r="P311" s="17"/>
      <c r="Q311" s="17"/>
      <c r="R311" s="17"/>
      <c r="S311" s="17"/>
    </row>
    <row r="312" spans="2:19" ht="20.100000000000001" customHeight="1" x14ac:dyDescent="0.25">
      <c r="B312" s="17"/>
      <c r="C312" s="230"/>
      <c r="D312" s="157" t="s">
        <v>156</v>
      </c>
      <c r="E312" s="74" t="s">
        <v>220</v>
      </c>
      <c r="F312" s="17"/>
      <c r="G312" s="17"/>
      <c r="H312" s="17"/>
      <c r="I312" s="17"/>
      <c r="J312" s="17"/>
      <c r="K312" s="17"/>
      <c r="L312" s="17"/>
      <c r="M312" s="17"/>
      <c r="N312" s="17"/>
      <c r="O312" s="17"/>
      <c r="P312" s="17"/>
      <c r="Q312" s="17"/>
      <c r="R312" s="17"/>
      <c r="S312" s="17"/>
    </row>
    <row r="313" spans="2:19" ht="20.100000000000001" customHeight="1" x14ac:dyDescent="0.25">
      <c r="B313" s="17"/>
      <c r="C313" s="183"/>
      <c r="D313" s="180" t="s">
        <v>27</v>
      </c>
      <c r="E313" s="18" t="s">
        <v>24</v>
      </c>
      <c r="F313" s="17"/>
      <c r="G313" s="17"/>
      <c r="H313" s="17"/>
      <c r="I313" s="17"/>
      <c r="J313" s="17"/>
      <c r="K313" s="17"/>
      <c r="L313" s="17"/>
      <c r="M313" s="17"/>
      <c r="N313" s="17"/>
      <c r="O313" s="17"/>
      <c r="P313" s="17"/>
      <c r="Q313" s="17"/>
      <c r="R313" s="17"/>
      <c r="S313" s="17"/>
    </row>
    <row r="314" spans="2:19" ht="20.100000000000001" customHeight="1" x14ac:dyDescent="0.25">
      <c r="B314" s="17"/>
      <c r="C314" s="183"/>
      <c r="D314" s="180"/>
      <c r="E314" s="18"/>
      <c r="F314" s="17"/>
      <c r="G314" s="17"/>
      <c r="H314" s="17"/>
      <c r="I314" s="17"/>
      <c r="J314" s="17"/>
      <c r="K314" s="17"/>
      <c r="L314" s="17"/>
      <c r="M314" s="17"/>
      <c r="N314" s="17"/>
      <c r="O314" s="17"/>
      <c r="P314" s="17"/>
      <c r="Q314" s="17"/>
      <c r="R314" s="17"/>
      <c r="S314" s="17"/>
    </row>
    <row r="315" spans="2:19" ht="20.100000000000001" customHeight="1" x14ac:dyDescent="0.25">
      <c r="B315" s="17"/>
      <c r="C315" s="17"/>
      <c r="D315" s="17"/>
      <c r="E315" s="17"/>
      <c r="F315" s="17"/>
      <c r="G315" s="17"/>
      <c r="H315" s="17"/>
      <c r="I315" s="677" t="s">
        <v>174</v>
      </c>
      <c r="J315" s="677"/>
      <c r="K315" s="677"/>
      <c r="L315" s="677"/>
      <c r="M315" s="17"/>
      <c r="N315" s="17"/>
      <c r="O315" s="17"/>
      <c r="P315" s="17"/>
      <c r="Q315" s="17"/>
      <c r="R315" s="17"/>
      <c r="S315" s="17"/>
    </row>
    <row r="316" spans="2:19" ht="20.100000000000001" customHeight="1" x14ac:dyDescent="0.25">
      <c r="B316" s="17"/>
      <c r="C316" s="17"/>
      <c r="D316" s="17"/>
      <c r="E316" s="17"/>
      <c r="F316" s="17"/>
      <c r="G316" s="17"/>
      <c r="H316" s="17"/>
      <c r="I316" s="677"/>
      <c r="J316" s="677"/>
      <c r="K316" s="677"/>
      <c r="L316" s="677"/>
      <c r="M316" s="17"/>
      <c r="N316" s="17"/>
      <c r="O316" s="17"/>
      <c r="P316" s="17"/>
      <c r="Q316" s="17"/>
      <c r="R316" s="17"/>
      <c r="S316" s="17"/>
    </row>
    <row r="317" spans="2:19" ht="20.100000000000001" customHeight="1" x14ac:dyDescent="0.25">
      <c r="B317" s="17"/>
      <c r="C317" s="17"/>
      <c r="D317" s="17"/>
      <c r="E317" s="17"/>
      <c r="F317" s="17"/>
      <c r="G317" s="17"/>
      <c r="H317" s="17"/>
      <c r="I317" s="17"/>
      <c r="J317" s="17"/>
      <c r="K317" s="17"/>
      <c r="L317" s="17"/>
      <c r="M317" s="17"/>
      <c r="N317" s="17"/>
      <c r="O317" s="17"/>
      <c r="P317" s="17"/>
      <c r="Q317" s="17"/>
      <c r="R317" s="17"/>
      <c r="S317" s="17"/>
    </row>
    <row r="318" spans="2:19" ht="20.100000000000001" customHeight="1" x14ac:dyDescent="0.25">
      <c r="B318" s="212"/>
      <c r="C318" s="212"/>
      <c r="D318" s="212"/>
      <c r="E318" s="212"/>
      <c r="F318" s="212"/>
      <c r="G318" s="212"/>
      <c r="H318" s="212"/>
      <c r="I318" s="212"/>
      <c r="J318" s="212"/>
      <c r="K318" s="212"/>
      <c r="L318" s="212"/>
      <c r="M318" s="212"/>
      <c r="N318" s="212"/>
      <c r="O318" s="212"/>
      <c r="P318" s="212"/>
      <c r="Q318" s="212"/>
      <c r="R318" s="212"/>
      <c r="S318" s="212"/>
    </row>
    <row r="319" spans="2:19" s="31" customFormat="1" ht="45.9" customHeight="1" x14ac:dyDescent="0.25">
      <c r="B319" s="258"/>
      <c r="C319" s="744" t="s">
        <v>684</v>
      </c>
      <c r="D319" s="744"/>
      <c r="E319" s="744"/>
      <c r="F319" s="744"/>
      <c r="G319" s="744"/>
      <c r="H319" s="744"/>
      <c r="I319" s="744"/>
      <c r="J319" s="744"/>
      <c r="K319" s="744"/>
      <c r="L319" s="744"/>
      <c r="M319" s="744"/>
      <c r="N319" s="744"/>
      <c r="O319" s="744"/>
      <c r="P319" s="744"/>
      <c r="Q319" s="744"/>
      <c r="R319" s="744"/>
      <c r="S319" s="744"/>
    </row>
    <row r="320" spans="2:19" ht="20.100000000000001" customHeight="1" x14ac:dyDescent="0.25">
      <c r="B320" s="17"/>
      <c r="C320" s="17"/>
      <c r="D320" s="17"/>
      <c r="E320" s="17"/>
      <c r="F320" s="17"/>
      <c r="G320" s="17"/>
      <c r="H320" s="17"/>
      <c r="I320" s="17"/>
      <c r="J320" s="17"/>
      <c r="K320" s="17"/>
      <c r="L320" s="17"/>
      <c r="M320" s="17"/>
      <c r="N320" s="17"/>
      <c r="O320" s="17"/>
      <c r="P320" s="17"/>
      <c r="Q320" s="17"/>
      <c r="R320" s="17"/>
      <c r="S320" s="17"/>
    </row>
    <row r="321" spans="2:19" ht="20.100000000000001" customHeight="1" x14ac:dyDescent="0.25">
      <c r="B321" s="17"/>
      <c r="C321" s="730" t="s">
        <v>737</v>
      </c>
      <c r="D321" s="730"/>
      <c r="E321" s="730"/>
      <c r="F321" s="730"/>
      <c r="G321" s="730"/>
      <c r="H321" s="730"/>
      <c r="I321" s="730"/>
      <c r="J321" s="730"/>
      <c r="K321" s="730"/>
      <c r="L321" s="730"/>
      <c r="M321" s="730"/>
      <c r="N321" s="730"/>
      <c r="O321" s="730"/>
      <c r="P321" s="730"/>
      <c r="Q321" s="730"/>
      <c r="R321" s="730"/>
      <c r="S321" s="730"/>
    </row>
    <row r="322" spans="2:19" ht="20.100000000000001" customHeight="1" x14ac:dyDescent="0.25">
      <c r="B322" s="17"/>
      <c r="C322" s="700" t="s">
        <v>330</v>
      </c>
      <c r="D322" s="700"/>
      <c r="E322" s="700"/>
      <c r="F322" s="700"/>
      <c r="G322" s="700"/>
      <c r="H322" s="700"/>
      <c r="I322" s="700"/>
      <c r="J322" s="700"/>
      <c r="K322" s="700"/>
      <c r="L322" s="700"/>
      <c r="M322" s="700"/>
      <c r="N322" s="700"/>
      <c r="O322" s="700"/>
      <c r="P322" s="700"/>
      <c r="Q322" s="162"/>
      <c r="R322" s="162"/>
      <c r="S322" s="17"/>
    </row>
    <row r="323" spans="2:19" ht="21" customHeight="1" x14ac:dyDescent="0.25">
      <c r="B323" s="17"/>
      <c r="C323" s="700"/>
      <c r="D323" s="700"/>
      <c r="E323" s="700"/>
      <c r="F323" s="700"/>
      <c r="G323" s="700"/>
      <c r="H323" s="700"/>
      <c r="I323" s="700"/>
      <c r="J323" s="700"/>
      <c r="K323" s="700"/>
      <c r="L323" s="700"/>
      <c r="M323" s="700"/>
      <c r="N323" s="700"/>
      <c r="O323" s="700"/>
      <c r="P323" s="700"/>
      <c r="Q323" s="162"/>
      <c r="R323" s="162"/>
      <c r="S323" s="17"/>
    </row>
    <row r="324" spans="2:19" ht="20.100000000000001" customHeight="1" x14ac:dyDescent="0.25">
      <c r="B324" s="17"/>
      <c r="C324" s="17"/>
      <c r="D324" s="17"/>
      <c r="E324" s="17"/>
      <c r="F324" s="17"/>
      <c r="G324" s="17"/>
      <c r="H324" s="17"/>
      <c r="I324" s="17"/>
      <c r="J324" s="17"/>
      <c r="K324" s="17"/>
      <c r="L324" s="17"/>
      <c r="M324" s="17"/>
      <c r="N324" s="17"/>
      <c r="O324" s="17"/>
      <c r="P324" s="17"/>
      <c r="Q324" s="17"/>
      <c r="R324" s="17"/>
      <c r="S324" s="17"/>
    </row>
    <row r="325" spans="2:19" ht="20.100000000000001" customHeight="1" x14ac:dyDescent="0.25">
      <c r="B325" s="17"/>
      <c r="C325" s="168"/>
      <c r="D325" s="228" t="s">
        <v>162</v>
      </c>
      <c r="E325" s="74" t="s">
        <v>238</v>
      </c>
      <c r="F325" s="17"/>
      <c r="G325" s="17"/>
      <c r="H325" s="17"/>
      <c r="I325" s="17"/>
      <c r="J325" s="17"/>
      <c r="K325" s="17"/>
      <c r="L325" s="17"/>
      <c r="M325" s="17"/>
      <c r="N325" s="17"/>
      <c r="O325" s="17"/>
      <c r="P325" s="17"/>
      <c r="Q325" s="17"/>
      <c r="R325" s="17"/>
      <c r="S325" s="17"/>
    </row>
    <row r="326" spans="2:19" ht="20.100000000000001" customHeight="1" x14ac:dyDescent="0.25">
      <c r="B326" s="17"/>
      <c r="C326" s="190"/>
      <c r="D326" s="154" t="s">
        <v>163</v>
      </c>
      <c r="E326" s="74" t="s">
        <v>216</v>
      </c>
      <c r="F326" s="17"/>
      <c r="G326" s="17"/>
      <c r="H326" s="17"/>
      <c r="I326" s="17"/>
      <c r="J326" s="17"/>
      <c r="K326" s="17"/>
      <c r="L326" s="17"/>
      <c r="M326" s="17"/>
      <c r="N326" s="17"/>
      <c r="O326" s="17"/>
      <c r="P326" s="17"/>
      <c r="Q326" s="17"/>
      <c r="R326" s="17"/>
      <c r="S326" s="17"/>
    </row>
    <row r="327" spans="2:19" ht="20.100000000000001" customHeight="1" x14ac:dyDescent="0.25">
      <c r="B327" s="17"/>
      <c r="C327" s="163"/>
      <c r="D327" s="229" t="s">
        <v>164</v>
      </c>
      <c r="E327" s="74" t="s">
        <v>217</v>
      </c>
      <c r="F327" s="17"/>
      <c r="G327" s="17"/>
      <c r="H327" s="17"/>
      <c r="I327" s="17"/>
      <c r="J327" s="17"/>
      <c r="K327" s="17"/>
      <c r="L327" s="17"/>
      <c r="M327" s="17"/>
      <c r="N327" s="17"/>
      <c r="O327" s="17"/>
      <c r="P327" s="17"/>
      <c r="Q327" s="17"/>
      <c r="R327" s="17"/>
      <c r="S327" s="17"/>
    </row>
    <row r="328" spans="2:19" ht="20.100000000000001" customHeight="1" x14ac:dyDescent="0.25">
      <c r="B328" s="17"/>
      <c r="C328" s="230"/>
      <c r="D328" s="157" t="s">
        <v>156</v>
      </c>
      <c r="E328" s="74" t="s">
        <v>220</v>
      </c>
      <c r="F328" s="17"/>
      <c r="G328" s="17"/>
      <c r="H328" s="17"/>
      <c r="I328" s="17"/>
      <c r="J328" s="17"/>
      <c r="K328" s="17"/>
      <c r="L328" s="17"/>
      <c r="M328" s="17"/>
      <c r="N328" s="17"/>
      <c r="O328" s="17"/>
      <c r="P328" s="17"/>
      <c r="Q328" s="17"/>
      <c r="R328" s="17"/>
      <c r="S328" s="17"/>
    </row>
    <row r="329" spans="2:19" ht="20.100000000000001" customHeight="1" x14ac:dyDescent="0.25">
      <c r="B329" s="17"/>
      <c r="C329" s="183"/>
      <c r="D329" s="180" t="s">
        <v>27</v>
      </c>
      <c r="E329" s="18" t="s">
        <v>24</v>
      </c>
      <c r="F329" s="17"/>
      <c r="G329" s="17"/>
      <c r="H329" s="17"/>
      <c r="I329" s="17"/>
      <c r="J329" s="17"/>
      <c r="K329" s="17"/>
      <c r="L329" s="17"/>
      <c r="M329" s="17"/>
      <c r="N329" s="17"/>
      <c r="O329" s="17"/>
      <c r="P329" s="17"/>
      <c r="Q329" s="17"/>
      <c r="R329" s="17"/>
      <c r="S329" s="17"/>
    </row>
    <row r="330" spans="2:19" ht="20.100000000000001" customHeight="1" x14ac:dyDescent="0.25">
      <c r="B330" s="17"/>
      <c r="C330" s="183"/>
      <c r="D330" s="180"/>
      <c r="E330" s="18"/>
      <c r="F330" s="17"/>
      <c r="G330" s="17"/>
      <c r="H330" s="17"/>
      <c r="I330" s="17"/>
      <c r="J330" s="17"/>
      <c r="K330" s="17"/>
      <c r="L330" s="17"/>
      <c r="M330" s="17"/>
      <c r="N330" s="17"/>
      <c r="O330" s="17"/>
      <c r="P330" s="17"/>
      <c r="Q330" s="17"/>
      <c r="R330" s="17"/>
      <c r="S330" s="17"/>
    </row>
    <row r="331" spans="2:19" ht="20.100000000000001" customHeight="1" x14ac:dyDescent="0.25">
      <c r="B331" s="17"/>
      <c r="C331" s="17"/>
      <c r="D331" s="17"/>
      <c r="E331" s="17"/>
      <c r="F331" s="17"/>
      <c r="G331" s="17"/>
      <c r="H331" s="17"/>
      <c r="I331" s="677" t="s">
        <v>174</v>
      </c>
      <c r="J331" s="677"/>
      <c r="K331" s="677"/>
      <c r="L331" s="677"/>
      <c r="M331" s="17"/>
      <c r="N331" s="17"/>
      <c r="O331" s="17"/>
      <c r="P331" s="17"/>
      <c r="Q331" s="17"/>
      <c r="R331" s="17"/>
      <c r="S331" s="17"/>
    </row>
    <row r="332" spans="2:19" ht="20.100000000000001" customHeight="1" x14ac:dyDescent="0.25">
      <c r="B332" s="17"/>
      <c r="C332" s="17"/>
      <c r="D332" s="17"/>
      <c r="E332" s="17"/>
      <c r="F332" s="17"/>
      <c r="G332" s="17"/>
      <c r="H332" s="17"/>
      <c r="I332" s="677"/>
      <c r="J332" s="677"/>
      <c r="K332" s="677"/>
      <c r="L332" s="677"/>
      <c r="M332" s="17"/>
      <c r="N332" s="17"/>
      <c r="O332" s="17"/>
      <c r="P332" s="17"/>
      <c r="Q332" s="17"/>
      <c r="R332" s="17"/>
      <c r="S332" s="17"/>
    </row>
    <row r="333" spans="2:19" ht="20.100000000000001" customHeight="1" x14ac:dyDescent="0.25">
      <c r="B333" s="17"/>
      <c r="C333" s="17"/>
      <c r="D333" s="17"/>
      <c r="E333" s="17"/>
      <c r="F333" s="17"/>
      <c r="G333" s="17"/>
      <c r="H333" s="17"/>
      <c r="I333" s="17"/>
      <c r="J333" s="17"/>
      <c r="K333" s="17"/>
      <c r="L333" s="17"/>
      <c r="M333" s="17"/>
      <c r="N333" s="17"/>
      <c r="O333" s="17"/>
      <c r="P333" s="17"/>
      <c r="Q333" s="17"/>
      <c r="R333" s="17"/>
      <c r="S333" s="17"/>
    </row>
    <row r="334" spans="2:19" ht="20.100000000000001" customHeight="1" x14ac:dyDescent="0.25">
      <c r="B334" s="17"/>
      <c r="C334" s="730" t="s">
        <v>736</v>
      </c>
      <c r="D334" s="730"/>
      <c r="E334" s="730"/>
      <c r="F334" s="730"/>
      <c r="G334" s="730"/>
      <c r="H334" s="730"/>
      <c r="I334" s="730"/>
      <c r="J334" s="730"/>
      <c r="K334" s="730"/>
      <c r="L334" s="730"/>
      <c r="M334" s="730"/>
      <c r="N334" s="730"/>
      <c r="O334" s="730"/>
      <c r="P334" s="730"/>
      <c r="Q334" s="730"/>
      <c r="R334" s="730"/>
      <c r="S334" s="730"/>
    </row>
    <row r="335" spans="2:19" ht="20.100000000000001" customHeight="1" x14ac:dyDescent="0.25">
      <c r="B335" s="17"/>
      <c r="C335" s="700" t="s">
        <v>331</v>
      </c>
      <c r="D335" s="700"/>
      <c r="E335" s="700"/>
      <c r="F335" s="700"/>
      <c r="G335" s="700"/>
      <c r="H335" s="700"/>
      <c r="I335" s="700"/>
      <c r="J335" s="700"/>
      <c r="K335" s="700"/>
      <c r="L335" s="700"/>
      <c r="M335" s="162"/>
      <c r="N335" s="162"/>
      <c r="O335" s="162"/>
      <c r="P335" s="162"/>
      <c r="Q335" s="162"/>
      <c r="R335" s="162"/>
      <c r="S335" s="17"/>
    </row>
    <row r="336" spans="2:19" ht="20.100000000000001" customHeight="1" x14ac:dyDescent="0.25">
      <c r="B336" s="17"/>
      <c r="C336" s="700"/>
      <c r="D336" s="700"/>
      <c r="E336" s="700"/>
      <c r="F336" s="700"/>
      <c r="G336" s="700"/>
      <c r="H336" s="700"/>
      <c r="I336" s="700"/>
      <c r="J336" s="700"/>
      <c r="K336" s="700"/>
      <c r="L336" s="700"/>
      <c r="M336" s="162"/>
      <c r="N336" s="162"/>
      <c r="O336" s="162"/>
      <c r="P336" s="162"/>
      <c r="Q336" s="162"/>
      <c r="R336" s="162"/>
      <c r="S336" s="17"/>
    </row>
    <row r="337" spans="2:19" ht="20.100000000000001" customHeight="1" x14ac:dyDescent="0.25">
      <c r="B337" s="17"/>
      <c r="C337" s="700"/>
      <c r="D337" s="700"/>
      <c r="E337" s="700"/>
      <c r="F337" s="700"/>
      <c r="G337" s="700"/>
      <c r="H337" s="700"/>
      <c r="I337" s="700"/>
      <c r="J337" s="700"/>
      <c r="K337" s="700"/>
      <c r="L337" s="700"/>
      <c r="M337" s="162"/>
      <c r="N337" s="162"/>
      <c r="O337" s="162"/>
      <c r="P337" s="162"/>
      <c r="Q337" s="162"/>
      <c r="R337" s="162"/>
      <c r="S337" s="17"/>
    </row>
    <row r="338" spans="2:19" ht="20.100000000000001" customHeight="1" x14ac:dyDescent="0.25">
      <c r="B338" s="17"/>
      <c r="C338" s="700"/>
      <c r="D338" s="700"/>
      <c r="E338" s="700"/>
      <c r="F338" s="700"/>
      <c r="G338" s="700"/>
      <c r="H338" s="700"/>
      <c r="I338" s="700"/>
      <c r="J338" s="700"/>
      <c r="K338" s="700"/>
      <c r="L338" s="700"/>
      <c r="M338" s="162"/>
      <c r="N338" s="162"/>
      <c r="O338" s="162"/>
      <c r="P338" s="162"/>
      <c r="Q338" s="162"/>
      <c r="R338" s="162"/>
      <c r="S338" s="17"/>
    </row>
    <row r="339" spans="2:19" ht="20.100000000000001" customHeight="1" x14ac:dyDescent="0.3">
      <c r="B339" s="17"/>
      <c r="C339" s="17"/>
      <c r="D339" s="17"/>
      <c r="E339" s="17"/>
      <c r="F339" s="17"/>
      <c r="G339" s="17"/>
      <c r="H339" s="17"/>
      <c r="I339" s="17"/>
      <c r="J339" s="17"/>
      <c r="K339" s="17"/>
      <c r="L339" s="17"/>
      <c r="M339" s="231"/>
      <c r="N339" s="231"/>
      <c r="O339" s="231"/>
      <c r="P339" s="231"/>
      <c r="Q339" s="231"/>
      <c r="R339" s="231"/>
      <c r="S339" s="17"/>
    </row>
    <row r="340" spans="2:19" ht="20.100000000000001" customHeight="1" x14ac:dyDescent="0.25">
      <c r="B340" s="17"/>
      <c r="C340" s="168"/>
      <c r="D340" s="228" t="s">
        <v>162</v>
      </c>
      <c r="E340" s="74" t="s">
        <v>238</v>
      </c>
      <c r="F340" s="17"/>
      <c r="G340" s="17"/>
      <c r="H340" s="17"/>
      <c r="I340" s="17"/>
      <c r="J340" s="17"/>
      <c r="K340" s="17"/>
      <c r="L340" s="17"/>
      <c r="M340" s="17"/>
      <c r="N340" s="703" t="s">
        <v>393</v>
      </c>
      <c r="O340" s="703"/>
      <c r="P340" s="703"/>
      <c r="Q340" s="703"/>
      <c r="R340" s="150" t="e" vm="14">
        <v>#VALUE!</v>
      </c>
      <c r="S340" s="17"/>
    </row>
    <row r="341" spans="2:19" ht="20.100000000000001" customHeight="1" x14ac:dyDescent="0.25">
      <c r="B341" s="17"/>
      <c r="C341" s="190"/>
      <c r="D341" s="154" t="s">
        <v>163</v>
      </c>
      <c r="E341" s="74" t="s">
        <v>216</v>
      </c>
      <c r="F341" s="17"/>
      <c r="G341" s="17"/>
      <c r="H341" s="17"/>
      <c r="I341" s="17"/>
      <c r="J341" s="17"/>
      <c r="K341" s="17"/>
      <c r="L341" s="17"/>
      <c r="M341" s="17"/>
      <c r="N341" s="17"/>
      <c r="O341" s="17"/>
      <c r="P341" s="17"/>
      <c r="Q341" s="17"/>
      <c r="R341" s="17"/>
      <c r="S341" s="17"/>
    </row>
    <row r="342" spans="2:19" ht="20.100000000000001" customHeight="1" x14ac:dyDescent="0.25">
      <c r="B342" s="17"/>
      <c r="C342" s="163"/>
      <c r="D342" s="229" t="s">
        <v>164</v>
      </c>
      <c r="E342" s="74" t="s">
        <v>217</v>
      </c>
      <c r="F342" s="17"/>
      <c r="G342" s="17"/>
      <c r="H342" s="17"/>
      <c r="I342" s="17"/>
      <c r="J342" s="17"/>
      <c r="K342" s="17"/>
      <c r="L342" s="17"/>
      <c r="M342" s="17"/>
      <c r="N342" s="17"/>
      <c r="O342" s="17"/>
      <c r="P342" s="17"/>
      <c r="Q342" s="17"/>
      <c r="R342" s="17"/>
      <c r="S342" s="17"/>
    </row>
    <row r="343" spans="2:19" ht="20.100000000000001" customHeight="1" x14ac:dyDescent="0.25">
      <c r="B343" s="17"/>
      <c r="C343" s="230"/>
      <c r="D343" s="157" t="s">
        <v>156</v>
      </c>
      <c r="E343" s="74" t="s">
        <v>220</v>
      </c>
      <c r="F343" s="17"/>
      <c r="G343" s="17"/>
      <c r="H343" s="17"/>
      <c r="I343" s="17"/>
      <c r="J343" s="17"/>
      <c r="K343" s="17"/>
      <c r="L343" s="17"/>
      <c r="M343" s="17"/>
      <c r="N343" s="17"/>
      <c r="O343" s="17"/>
      <c r="P343" s="17"/>
      <c r="Q343" s="17"/>
      <c r="R343" s="17"/>
      <c r="S343" s="17"/>
    </row>
    <row r="344" spans="2:19" ht="20.100000000000001" customHeight="1" x14ac:dyDescent="0.25">
      <c r="B344" s="17"/>
      <c r="C344" s="183"/>
      <c r="D344" s="180" t="s">
        <v>27</v>
      </c>
      <c r="E344" s="18" t="s">
        <v>24</v>
      </c>
      <c r="F344" s="17"/>
      <c r="G344" s="17"/>
      <c r="H344" s="17"/>
      <c r="I344" s="17"/>
      <c r="J344" s="17"/>
      <c r="K344" s="17"/>
      <c r="L344" s="17"/>
      <c r="M344" s="17"/>
      <c r="N344" s="17"/>
      <c r="O344" s="17"/>
      <c r="P344" s="17"/>
      <c r="Q344" s="17"/>
      <c r="R344" s="17"/>
      <c r="S344" s="17"/>
    </row>
    <row r="345" spans="2:19" ht="20.100000000000001" customHeight="1" x14ac:dyDescent="0.25">
      <c r="B345" s="17"/>
      <c r="C345" s="183"/>
      <c r="D345" s="180"/>
      <c r="E345" s="18"/>
      <c r="F345" s="17"/>
      <c r="G345" s="17"/>
      <c r="H345" s="17"/>
      <c r="I345" s="17"/>
      <c r="J345" s="17"/>
      <c r="K345" s="17"/>
      <c r="L345" s="17"/>
      <c r="M345" s="17"/>
      <c r="N345" s="17"/>
      <c r="O345" s="17"/>
      <c r="P345" s="17"/>
      <c r="Q345" s="17"/>
      <c r="R345" s="17"/>
      <c r="S345" s="17"/>
    </row>
    <row r="346" spans="2:19" ht="20.100000000000001" customHeight="1" x14ac:dyDescent="0.25">
      <c r="B346" s="17"/>
      <c r="C346" s="17"/>
      <c r="D346" s="17"/>
      <c r="E346" s="17"/>
      <c r="F346" s="17"/>
      <c r="G346" s="17"/>
      <c r="H346" s="17"/>
      <c r="I346" s="677" t="s">
        <v>174</v>
      </c>
      <c r="J346" s="677"/>
      <c r="K346" s="677"/>
      <c r="L346" s="677"/>
      <c r="M346" s="17"/>
      <c r="N346" s="17"/>
      <c r="O346" s="17"/>
      <c r="P346" s="17"/>
      <c r="Q346" s="17"/>
      <c r="R346" s="17"/>
      <c r="S346" s="17"/>
    </row>
    <row r="347" spans="2:19" ht="20.100000000000001" customHeight="1" x14ac:dyDescent="0.25">
      <c r="B347" s="17"/>
      <c r="C347" s="17"/>
      <c r="D347" s="17"/>
      <c r="E347" s="17"/>
      <c r="F347" s="17"/>
      <c r="G347" s="17"/>
      <c r="H347" s="17"/>
      <c r="I347" s="677"/>
      <c r="J347" s="677"/>
      <c r="K347" s="677"/>
      <c r="L347" s="677"/>
      <c r="M347" s="17"/>
      <c r="N347" s="17"/>
      <c r="O347" s="17"/>
      <c r="P347" s="17"/>
      <c r="Q347" s="17"/>
      <c r="R347" s="17"/>
      <c r="S347" s="17"/>
    </row>
    <row r="348" spans="2:19" ht="20.100000000000001" customHeight="1" x14ac:dyDescent="0.25">
      <c r="B348" s="17"/>
      <c r="C348" s="17"/>
      <c r="D348" s="17"/>
      <c r="E348" s="17"/>
      <c r="F348" s="17"/>
      <c r="G348" s="17"/>
      <c r="H348" s="17"/>
      <c r="I348" s="17"/>
      <c r="J348" s="17"/>
      <c r="K348" s="17"/>
      <c r="L348" s="17"/>
      <c r="M348" s="17"/>
      <c r="N348" s="17"/>
      <c r="O348" s="17"/>
      <c r="P348" s="17"/>
      <c r="Q348" s="17"/>
      <c r="R348" s="17"/>
      <c r="S348" s="17"/>
    </row>
    <row r="349" spans="2:19" ht="20.100000000000001" customHeight="1" x14ac:dyDescent="0.25">
      <c r="B349" s="17"/>
      <c r="C349" s="730" t="s">
        <v>332</v>
      </c>
      <c r="D349" s="730"/>
      <c r="E349" s="730"/>
      <c r="F349" s="730"/>
      <c r="G349" s="730"/>
      <c r="H349" s="730"/>
      <c r="I349" s="730"/>
      <c r="J349" s="730"/>
      <c r="K349" s="730"/>
      <c r="L349" s="730"/>
      <c r="M349" s="730"/>
      <c r="N349" s="730"/>
      <c r="O349" s="194"/>
      <c r="P349" s="194"/>
      <c r="Q349" s="194"/>
      <c r="R349" s="194"/>
      <c r="S349" s="17"/>
    </row>
    <row r="350" spans="2:19" ht="20.100000000000001" customHeight="1" x14ac:dyDescent="0.25">
      <c r="B350" s="17"/>
      <c r="C350" s="730"/>
      <c r="D350" s="730"/>
      <c r="E350" s="730"/>
      <c r="F350" s="730"/>
      <c r="G350" s="730"/>
      <c r="H350" s="730"/>
      <c r="I350" s="730"/>
      <c r="J350" s="730"/>
      <c r="K350" s="730"/>
      <c r="L350" s="730"/>
      <c r="M350" s="730"/>
      <c r="N350" s="730"/>
      <c r="O350" s="194"/>
      <c r="P350" s="194"/>
      <c r="Q350" s="194"/>
      <c r="R350" s="194"/>
      <c r="S350" s="17"/>
    </row>
    <row r="351" spans="2:19" ht="20.100000000000001" customHeight="1" x14ac:dyDescent="0.25">
      <c r="B351" s="17"/>
      <c r="C351" s="700" t="s">
        <v>331</v>
      </c>
      <c r="D351" s="700"/>
      <c r="E351" s="700"/>
      <c r="F351" s="700"/>
      <c r="G351" s="700"/>
      <c r="H351" s="700"/>
      <c r="I351" s="700"/>
      <c r="J351" s="700"/>
      <c r="K351" s="700"/>
      <c r="L351" s="700"/>
      <c r="M351" s="700"/>
      <c r="N351" s="700"/>
      <c r="O351" s="700"/>
      <c r="P351" s="700"/>
      <c r="Q351" s="162"/>
      <c r="R351" s="162"/>
      <c r="S351" s="17"/>
    </row>
    <row r="352" spans="2:19" ht="20.100000000000001" customHeight="1" x14ac:dyDescent="0.25">
      <c r="B352" s="17"/>
      <c r="C352" s="700"/>
      <c r="D352" s="700"/>
      <c r="E352" s="700"/>
      <c r="F352" s="700"/>
      <c r="G352" s="700"/>
      <c r="H352" s="700"/>
      <c r="I352" s="700"/>
      <c r="J352" s="700"/>
      <c r="K352" s="700"/>
      <c r="L352" s="700"/>
      <c r="M352" s="700"/>
      <c r="N352" s="700"/>
      <c r="O352" s="700"/>
      <c r="P352" s="700"/>
      <c r="Q352" s="162"/>
      <c r="R352" s="162"/>
      <c r="S352" s="17"/>
    </row>
    <row r="353" spans="2:19" ht="20.100000000000001" customHeight="1" x14ac:dyDescent="0.25">
      <c r="B353" s="17"/>
      <c r="C353" s="700"/>
      <c r="D353" s="700"/>
      <c r="E353" s="700"/>
      <c r="F353" s="700"/>
      <c r="G353" s="700"/>
      <c r="H353" s="700"/>
      <c r="I353" s="700"/>
      <c r="J353" s="700"/>
      <c r="K353" s="700"/>
      <c r="L353" s="700"/>
      <c r="M353" s="700"/>
      <c r="N353" s="700"/>
      <c r="O353" s="700"/>
      <c r="P353" s="700"/>
      <c r="Q353" s="162"/>
      <c r="R353" s="162"/>
      <c r="S353" s="17"/>
    </row>
    <row r="354" spans="2:19" ht="20.100000000000001" customHeight="1" x14ac:dyDescent="0.25">
      <c r="B354" s="17"/>
      <c r="C354" s="700"/>
      <c r="D354" s="700"/>
      <c r="E354" s="700"/>
      <c r="F354" s="700"/>
      <c r="G354" s="700"/>
      <c r="H354" s="700"/>
      <c r="I354" s="700"/>
      <c r="J354" s="700"/>
      <c r="K354" s="700"/>
      <c r="L354" s="700"/>
      <c r="M354" s="700"/>
      <c r="N354" s="700"/>
      <c r="O354" s="700"/>
      <c r="P354" s="700"/>
      <c r="Q354" s="162"/>
      <c r="R354" s="162"/>
      <c r="S354" s="17"/>
    </row>
    <row r="355" spans="2:19" ht="20.100000000000001" customHeight="1" x14ac:dyDescent="0.25">
      <c r="B355" s="17"/>
      <c r="C355" s="17"/>
      <c r="D355" s="17"/>
      <c r="E355" s="17"/>
      <c r="F355" s="17"/>
      <c r="G355" s="17"/>
      <c r="H355" s="17"/>
      <c r="I355" s="17"/>
      <c r="J355" s="17"/>
      <c r="K355" s="17"/>
      <c r="L355" s="17"/>
      <c r="M355" s="17"/>
      <c r="N355" s="17"/>
      <c r="O355" s="17"/>
      <c r="P355" s="17"/>
      <c r="Q355" s="17"/>
      <c r="R355" s="17"/>
      <c r="S355" s="17"/>
    </row>
    <row r="356" spans="2:19" ht="20.100000000000001" customHeight="1" x14ac:dyDescent="0.25">
      <c r="B356" s="17"/>
      <c r="C356" s="168"/>
      <c r="D356" s="228" t="s">
        <v>162</v>
      </c>
      <c r="E356" s="74" t="s">
        <v>238</v>
      </c>
      <c r="F356" s="17"/>
      <c r="G356" s="17"/>
      <c r="H356" s="17"/>
      <c r="I356" s="17"/>
      <c r="J356" s="17"/>
      <c r="K356" s="17"/>
      <c r="L356" s="17"/>
      <c r="M356" s="17"/>
      <c r="N356" s="17"/>
      <c r="O356" s="17"/>
      <c r="P356" s="17"/>
      <c r="Q356" s="17"/>
      <c r="R356" s="17"/>
      <c r="S356" s="17"/>
    </row>
    <row r="357" spans="2:19" ht="20.100000000000001" customHeight="1" x14ac:dyDescent="0.25">
      <c r="B357" s="17"/>
      <c r="C357" s="190"/>
      <c r="D357" s="154" t="s">
        <v>163</v>
      </c>
      <c r="E357" s="74" t="s">
        <v>216</v>
      </c>
      <c r="F357" s="17"/>
      <c r="G357" s="17"/>
      <c r="H357" s="17"/>
      <c r="I357" s="17"/>
      <c r="J357" s="17"/>
      <c r="K357" s="17"/>
      <c r="L357" s="17"/>
      <c r="M357" s="17"/>
      <c r="N357" s="17"/>
      <c r="O357" s="17"/>
      <c r="P357" s="17"/>
      <c r="Q357" s="17"/>
      <c r="R357" s="17"/>
      <c r="S357" s="17"/>
    </row>
    <row r="358" spans="2:19" ht="20.100000000000001" customHeight="1" x14ac:dyDescent="0.25">
      <c r="B358" s="17"/>
      <c r="C358" s="163"/>
      <c r="D358" s="229" t="s">
        <v>164</v>
      </c>
      <c r="E358" s="74" t="s">
        <v>217</v>
      </c>
      <c r="F358" s="17"/>
      <c r="G358" s="17"/>
      <c r="H358" s="17"/>
      <c r="I358" s="17"/>
      <c r="J358" s="17"/>
      <c r="K358" s="17"/>
      <c r="L358" s="17"/>
      <c r="M358" s="17"/>
      <c r="N358" s="17"/>
      <c r="O358" s="17"/>
      <c r="P358" s="17"/>
      <c r="Q358" s="17"/>
      <c r="R358" s="17"/>
      <c r="S358" s="17"/>
    </row>
    <row r="359" spans="2:19" ht="20.100000000000001" customHeight="1" x14ac:dyDescent="0.25">
      <c r="B359" s="17"/>
      <c r="C359" s="230"/>
      <c r="D359" s="157" t="s">
        <v>156</v>
      </c>
      <c r="E359" s="74" t="s">
        <v>220</v>
      </c>
      <c r="F359" s="17"/>
      <c r="G359" s="17"/>
      <c r="H359" s="17"/>
      <c r="I359" s="17"/>
      <c r="J359" s="17"/>
      <c r="K359" s="17"/>
      <c r="L359" s="17"/>
      <c r="M359" s="17"/>
      <c r="N359" s="17"/>
      <c r="O359" s="17"/>
      <c r="P359" s="17"/>
      <c r="Q359" s="17"/>
      <c r="R359" s="17"/>
      <c r="S359" s="17"/>
    </row>
    <row r="360" spans="2:19" ht="20.100000000000001" customHeight="1" x14ac:dyDescent="0.25">
      <c r="B360" s="17"/>
      <c r="C360" s="183"/>
      <c r="D360" s="180" t="s">
        <v>27</v>
      </c>
      <c r="E360" s="18" t="s">
        <v>24</v>
      </c>
      <c r="F360" s="17"/>
      <c r="G360" s="17"/>
      <c r="H360" s="17"/>
      <c r="I360" s="17"/>
      <c r="J360" s="17"/>
      <c r="K360" s="17"/>
      <c r="L360" s="17"/>
      <c r="M360" s="17"/>
      <c r="N360" s="17"/>
      <c r="O360" s="17"/>
      <c r="P360" s="17"/>
      <c r="Q360" s="17"/>
      <c r="R360" s="17"/>
      <c r="S360" s="17"/>
    </row>
    <row r="361" spans="2:19" ht="20.100000000000001" customHeight="1" x14ac:dyDescent="0.25">
      <c r="B361" s="17"/>
      <c r="C361" s="17"/>
      <c r="D361" s="17"/>
      <c r="E361" s="17"/>
      <c r="F361" s="17"/>
      <c r="G361" s="17"/>
      <c r="H361" s="17"/>
      <c r="I361" s="677" t="s">
        <v>174</v>
      </c>
      <c r="J361" s="677"/>
      <c r="K361" s="677"/>
      <c r="L361" s="677"/>
      <c r="M361" s="17"/>
      <c r="N361" s="17"/>
      <c r="O361" s="17"/>
      <c r="P361" s="17"/>
      <c r="Q361" s="17"/>
      <c r="R361" s="17"/>
      <c r="S361" s="17"/>
    </row>
    <row r="362" spans="2:19" ht="20.100000000000001" customHeight="1" x14ac:dyDescent="0.25">
      <c r="B362" s="17"/>
      <c r="C362" s="17"/>
      <c r="D362" s="17"/>
      <c r="E362" s="17"/>
      <c r="F362" s="17"/>
      <c r="G362" s="17"/>
      <c r="H362" s="17"/>
      <c r="I362" s="677"/>
      <c r="J362" s="677"/>
      <c r="K362" s="677"/>
      <c r="L362" s="677"/>
      <c r="M362" s="17"/>
      <c r="N362" s="17"/>
      <c r="O362" s="17"/>
      <c r="P362" s="17"/>
      <c r="Q362" s="17"/>
      <c r="R362" s="17"/>
      <c r="S362" s="17"/>
    </row>
    <row r="363" spans="2:19" ht="20.100000000000001" customHeight="1" x14ac:dyDescent="0.25">
      <c r="B363" s="17"/>
      <c r="C363" s="17"/>
      <c r="D363" s="17"/>
      <c r="E363" s="17"/>
      <c r="F363" s="17"/>
      <c r="G363" s="17"/>
      <c r="H363" s="17"/>
      <c r="I363" s="17"/>
      <c r="J363" s="17"/>
      <c r="K363" s="17"/>
      <c r="L363" s="17"/>
      <c r="M363" s="17"/>
      <c r="N363" s="17"/>
      <c r="O363" s="17"/>
      <c r="P363" s="17"/>
      <c r="Q363" s="17"/>
      <c r="R363" s="17"/>
      <c r="S363" s="17"/>
    </row>
    <row r="364" spans="2:19" ht="20.100000000000001" customHeight="1" x14ac:dyDescent="0.25"/>
    <row r="365" spans="2:19" ht="20.100000000000001" customHeight="1" x14ac:dyDescent="0.25">
      <c r="B365" s="717" t="s">
        <v>804</v>
      </c>
      <c r="C365" s="717"/>
      <c r="D365" s="717"/>
      <c r="Q365" s="717" t="s">
        <v>138</v>
      </c>
      <c r="R365" s="717"/>
      <c r="S365" s="717"/>
    </row>
    <row r="366" spans="2:19" ht="20.100000000000001" customHeight="1" x14ac:dyDescent="0.25">
      <c r="B366" s="717"/>
      <c r="C366" s="717"/>
      <c r="D366" s="717"/>
      <c r="I366" s="724" t="s">
        <v>803</v>
      </c>
      <c r="J366" s="724"/>
      <c r="K366" s="724"/>
      <c r="L366" s="724"/>
      <c r="Q366" s="717"/>
      <c r="R366" s="717"/>
      <c r="S366" s="717"/>
    </row>
    <row r="367" spans="2:19" ht="20.100000000000001" customHeight="1" x14ac:dyDescent="0.25"/>
    <row r="368" spans="2:19" x14ac:dyDescent="0.25"/>
    <row r="413" s="1" customFormat="1" ht="18" hidden="1" customHeight="1" x14ac:dyDescent="0.25"/>
  </sheetData>
  <sheetProtection algorithmName="SHA-512" hashValue="plx6DWPXELdTvEP81ZpvLRE9a8WfSToZZM4kUhCPZlpQ/et/3q07lYMtoUSujqwAr65zgKgeG38saBE3pDTGmg==" saltValue="P1I/OZ0lYh3ouhEXu/P8vQ==" spinCount="100000" sheet="1" objects="1" scenarios="1"/>
  <protectedRanges>
    <protectedRange sqref="I287 I302 I315 I331 I346 I361" name="Section D"/>
    <protectedRange sqref="I224 I236 I248 I259 I270" name="Section B"/>
    <protectedRange sqref="L65 F65 I50 L69 F69 F73 L73 L77 F77 L93 F93 L111 F111 I124 I137 I149 I164 I177 L191 F191 D195 I195 N195 I208" name="Section A"/>
  </protectedRanges>
  <mergeCells count="109">
    <mergeCell ref="I366:L366"/>
    <mergeCell ref="I124:L125"/>
    <mergeCell ref="L111:O112"/>
    <mergeCell ref="F111:I112"/>
    <mergeCell ref="I315:L316"/>
    <mergeCell ref="O158:Q158"/>
    <mergeCell ref="O160:Q160"/>
    <mergeCell ref="O143:Q143"/>
    <mergeCell ref="N184:Q184"/>
    <mergeCell ref="O218:Q218"/>
    <mergeCell ref="I224:L225"/>
    <mergeCell ref="I164:L165"/>
    <mergeCell ref="I177:L178"/>
    <mergeCell ref="C319:S319"/>
    <mergeCell ref="C321:S321"/>
    <mergeCell ref="N220:Q220"/>
    <mergeCell ref="I248:L249"/>
    <mergeCell ref="N296:Q296"/>
    <mergeCell ref="C168:M170"/>
    <mergeCell ref="C181:L183"/>
    <mergeCell ref="C215:M217"/>
    <mergeCell ref="C199:N201"/>
    <mergeCell ref="C228:L229"/>
    <mergeCell ref="C240:K241"/>
    <mergeCell ref="C277:M279"/>
    <mergeCell ref="C291:L294"/>
    <mergeCell ref="L242:Q242"/>
    <mergeCell ref="Q365:S366"/>
    <mergeCell ref="D194:G194"/>
    <mergeCell ref="F190:I190"/>
    <mergeCell ref="I208:L209"/>
    <mergeCell ref="L190:O190"/>
    <mergeCell ref="I194:L194"/>
    <mergeCell ref="N194:Q194"/>
    <mergeCell ref="I195:L196"/>
    <mergeCell ref="D195:G196"/>
    <mergeCell ref="N195:Q196"/>
    <mergeCell ref="I287:L288"/>
    <mergeCell ref="I302:L303"/>
    <mergeCell ref="B365:D366"/>
    <mergeCell ref="I331:L332"/>
    <mergeCell ref="I346:L347"/>
    <mergeCell ref="N222:Q222"/>
    <mergeCell ref="N340:Q340"/>
    <mergeCell ref="I270:L271"/>
    <mergeCell ref="I259:L260"/>
    <mergeCell ref="I361:L362"/>
    <mergeCell ref="I236:L237"/>
    <mergeCell ref="F191:I192"/>
    <mergeCell ref="L191:O192"/>
    <mergeCell ref="C334:S334"/>
    <mergeCell ref="L68:O68"/>
    <mergeCell ref="N56:Q56"/>
    <mergeCell ref="M118:Q118"/>
    <mergeCell ref="O83:Q83"/>
    <mergeCell ref="O85:Q85"/>
    <mergeCell ref="F69:I70"/>
    <mergeCell ref="O162:Q162"/>
    <mergeCell ref="C115:N117"/>
    <mergeCell ref="C141:N142"/>
    <mergeCell ref="N103:Q103"/>
    <mergeCell ref="L69:O70"/>
    <mergeCell ref="F73:I74"/>
    <mergeCell ref="L73:O74"/>
    <mergeCell ref="F76:I76"/>
    <mergeCell ref="L76:O76"/>
    <mergeCell ref="F72:I72"/>
    <mergeCell ref="L72:O72"/>
    <mergeCell ref="F93:I94"/>
    <mergeCell ref="L93:O94"/>
    <mergeCell ref="F89:I92"/>
    <mergeCell ref="L89:O92"/>
    <mergeCell ref="I149:L150"/>
    <mergeCell ref="O101:Q101"/>
    <mergeCell ref="I137:L138"/>
    <mergeCell ref="D10:M10"/>
    <mergeCell ref="D11:M11"/>
    <mergeCell ref="D12:M12"/>
    <mergeCell ref="E3:S3"/>
    <mergeCell ref="D27:D28"/>
    <mergeCell ref="O6:Q6"/>
    <mergeCell ref="C6:M8"/>
    <mergeCell ref="D18:M19"/>
    <mergeCell ref="E27:M30"/>
    <mergeCell ref="E24:M26"/>
    <mergeCell ref="C322:P323"/>
    <mergeCell ref="C335:L338"/>
    <mergeCell ref="C306:P307"/>
    <mergeCell ref="C349:N350"/>
    <mergeCell ref="C351:P354"/>
    <mergeCell ref="E31:M33"/>
    <mergeCell ref="C42:M43"/>
    <mergeCell ref="C54:L57"/>
    <mergeCell ref="C81:M82"/>
    <mergeCell ref="C97:L100"/>
    <mergeCell ref="F107:I110"/>
    <mergeCell ref="L107:O110"/>
    <mergeCell ref="C128:O131"/>
    <mergeCell ref="C153:M157"/>
    <mergeCell ref="F64:I64"/>
    <mergeCell ref="L64:O64"/>
    <mergeCell ref="F65:I66"/>
    <mergeCell ref="L65:O66"/>
    <mergeCell ref="I50:L51"/>
    <mergeCell ref="F77:I78"/>
    <mergeCell ref="L77:O78"/>
    <mergeCell ref="O58:Q58"/>
    <mergeCell ref="O60:Q60"/>
    <mergeCell ref="F68:I68"/>
  </mergeCells>
  <phoneticPr fontId="6" type="noConversion"/>
  <dataValidations count="2">
    <dataValidation type="list" allowBlank="1" showInputMessage="1" showErrorMessage="1" sqref="I331:L332 I287:L288 I346:L347 I315:L316 I302:L303 I361:L362" xr:uid="{F858BA86-F7D1-41A8-9BA1-CA40B8467C57}">
      <formula1>HMLN_Options</formula1>
    </dataValidation>
    <dataValidation type="list" allowBlank="1" showInputMessage="1" showErrorMessage="1" sqref="I50:L51 F65:I66 L65:O66 F69:I70 L69:O70 F73:I74 L73:O74 F77:I78 L77:O78 F93:I94 L93:O94 F111:I112 L111:O112 I124:L125 I137:L138 I149:L150 I164:L165 I177:L178 F191:I192 D195:G196 I195:L196 L191:O192 N195:Q196 I208:L209 I224:L225 I236:L237 I248:L249 I259:L260 I270:L271" xr:uid="{F214D33B-AB2F-435B-BFC6-B3B656409CA1}">
      <formula1>HML_Options</formula1>
    </dataValidation>
  </dataValidations>
  <hyperlinks>
    <hyperlink ref="N56" location="Def_FloodMitigation" display="Flood Mitigation Measures - Definition &gt;" xr:uid="{E0E90CB3-2E36-9449-9D7A-335D238EA9CD}"/>
    <hyperlink ref="O58" location="Info_CritInfrastructure" display="Critical Infrastructure - Additional Information &gt;" xr:uid="{684B46BB-3423-A44C-AF8E-2141EB52390F}"/>
    <hyperlink ref="O58:R58" location="Info_CritInfrastructure" display="Critical Infrastructure" xr:uid="{B47924AA-3106-6E45-B7D9-78BD19A43E02}"/>
    <hyperlink ref="O60:R60" location="Info_EmergencyResponse" display="Emergency response" xr:uid="{34D1D042-EC4F-1049-A98B-F9D874F08FD7}"/>
    <hyperlink ref="O83:R83" location="Def_AssetMgmt" display="Asset Management Plan" xr:uid="{7031BE21-CCB2-3341-8042-EF8F1F24354F}"/>
    <hyperlink ref="O85:R85" location="Def_LevelsofServices" display="Levels of Services" xr:uid="{22638E7B-8F48-FE4F-BF58-84B825E86F04}"/>
    <hyperlink ref="O101:R101" location="Def_NaturalAssets" display="Natural Assets - Definition &gt;" xr:uid="{595AF6A9-6BE1-3840-9BC1-5D7CE8108AE9}"/>
    <hyperlink ref="N103:R103" location="Info_NaturalInfrastructure" display="Natural Assets and Natural Infrastructure" xr:uid="{6EBFD44F-7085-5142-8FBC-12114ADB0C3C}"/>
    <hyperlink ref="O162:R162" location="Def_VulnerablePopulations" display="Vulnerable Populations" xr:uid="{830873B9-3C1C-E641-82EE-724D3B6A14DE}"/>
    <hyperlink ref="O158:R158" location="Info_EmergencyResponse" display="Emergency Response" xr:uid="{D005DD91-F9ED-3545-ABBF-CD99A78CE1D4}"/>
    <hyperlink ref="O160:R160" location="Info_VulnerablePopulations" display="Vulnerable Populations" xr:uid="{6DEA3D6F-3460-F842-98D5-0D5F27188BCE}"/>
    <hyperlink ref="R143" location="Info_EmergencyResponse" display="Emergency Response" xr:uid="{4704C800-717D-0143-B1AB-8938E4A1710E}"/>
    <hyperlink ref="O143:Q143" location="Info_EmergencyResponse" display="Emergency Response" xr:uid="{923DB992-30F2-AB4B-95D7-7B1A9B20FE12}"/>
    <hyperlink ref="O143:R143" location="Info_EmergencyResponse" display="Emergency Response" xr:uid="{4C02BFC9-931F-494D-9CE4-24FAABA597A2}"/>
    <hyperlink ref="N184:R184" location="Info_MunicipalStaffCouncil" display="Municipal Staff and Council" xr:uid="{AC50BF3B-B884-7A4A-94C0-DABFEE759A46}"/>
    <hyperlink ref="O218:R218" location="Def_GreyInfrastructure" display="Grey Infrastructure" xr:uid="{B0319B42-DE31-6841-AC7B-3A8CF4369AC4}"/>
    <hyperlink ref="N222:R222" location="Info_NaturalInfrastructure" display="Natural Assets and Natural Infrastructure" xr:uid="{4297E591-09C9-6A48-B9EB-EFAFD13D34BA}"/>
    <hyperlink ref="R242" location="Def_BsmntFlood" display="Def_BsmntFlood" xr:uid="{B6A89EAF-B9EF-5046-88F8-B15859C6FBA8}"/>
    <hyperlink ref="R340" location="Info_NaturalInfrastructure" display="Natural Assets and Natural Infrastructure" xr:uid="{E359635D-2724-2B4B-9890-42B57049B01E}"/>
    <hyperlink ref="N340:R340" location="Info_NaturalInfrastructure" display="Natural Assets and Natural Infrastructure" xr:uid="{B6598B24-BABC-9241-AABD-58646B5C31B6}"/>
    <hyperlink ref="R6" location="Def_FloodPreparedness" display="Def_FloodPreparedness" xr:uid="{3D453DC9-C662-D048-A346-4EC8D692259D}"/>
    <hyperlink ref="L242:Q242" location="Def_BsmntFlood" display="Mesures de protection contre les inondations de sous-sols" xr:uid="{A359E292-5BBD-494C-B61C-492BBAE519E6}"/>
    <hyperlink ref="M118:R118" location="Info_PropertyFlood" display="Résilience des biens immobiliers aux inondations" xr:uid="{ADD534E7-2AFF-4287-976F-E0991653E51E}"/>
    <hyperlink ref="O6:Q6" location="Def_FloodPreparedness" display="Préparation aux inondations" xr:uid="{7C62F6BC-30F4-4610-8C76-F1FE6DA5174C}"/>
    <hyperlink ref="N220:Q220" location="Def_GreenInfrastructure" display="Infrastructures naturelles ou vertes" xr:uid="{D12C63A3-786A-43AE-9FDD-A30E3AD182D4}"/>
    <hyperlink ref="R220" location="Def_GreenInfrastructure" display="Def_GreenInfrastructure" xr:uid="{6F7134AC-498B-4FD9-9B12-25911F6CEE8B}"/>
    <hyperlink ref="R296" location="Info_NaturalInfrastructure" display="Natural Assets and Natural Infrastructure" xr:uid="{8568DBCC-2ECB-4DEC-984F-5E25A306B87C}"/>
    <hyperlink ref="N296:R296" location="Info_NaturalInfrastructure" display="Natural Assets and Natural Infrastructure" xr:uid="{3A8CE2DA-E87C-4983-84B0-0929ABCAD1A1}"/>
    <hyperlink ref="B365:D366" location="'Section II'!B5" display="Back to Section II" xr:uid="{CB48C318-4F72-4AE5-9F2F-CB50227599A4}"/>
    <hyperlink ref="Q365:S366" location="Scorecard!B6" display="To Scorecard" xr:uid="{D0494C8C-2370-464B-8A99-8502840D921A}"/>
    <hyperlink ref="I366:K366" location="'Start Here'!A1" display="Return to top of page" xr:uid="{9D3B59EF-BF0B-414F-B70F-029A9F780ADA}"/>
    <hyperlink ref="I366:L366" location="'Section III'!B5" display="Return to top of page" xr:uid="{76469474-355B-48DB-892A-0E37DC5CFBDF}"/>
  </hyperlinks>
  <printOptions horizontalCentered="1"/>
  <pageMargins left="0.39370078740157483" right="0.39370078740157483" top="0.39370078740157483" bottom="0.39370078740157483" header="0.51181102362204722" footer="0.51181102362204722"/>
  <pageSetup scale="55" fitToHeight="0" orientation="portrait" horizontalDpi="1200" verticalDpi="1200" r:id="rId1"/>
  <headerFooter>
    <oddFooter>&amp;LDiagnostic du risque d'inondation municipal&amp;CSection III: Préparation aux inondations - Réduire les risques&amp;RPage &amp;P of &amp;N</oddFooter>
  </headerFooter>
  <rowBreaks count="6" manualBreakCount="6">
    <brk id="38" max="19" man="1"/>
    <brk id="95" max="19" man="1"/>
    <brk id="151" max="19" man="1"/>
    <brk id="211" max="19" man="1"/>
    <brk id="273" max="19" man="1"/>
    <brk id="318" max="1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ED50F-D7A4-4D3D-B349-3FC5FF50354C}">
  <sheetPr>
    <tabColor theme="8" tint="-0.249977111117893"/>
    <pageSetUpPr fitToPage="1"/>
  </sheetPr>
  <dimension ref="A1:AM115"/>
  <sheetViews>
    <sheetView showGridLines="0" zoomScaleNormal="100" zoomScaleSheetLayoutView="100" workbookViewId="0">
      <pane ySplit="5" topLeftCell="A6" activePane="bottomLeft" state="frozen"/>
      <selection pane="bottomLeft"/>
    </sheetView>
  </sheetViews>
  <sheetFormatPr defaultColWidth="0" defaultRowHeight="14.4" zeroHeight="1" x14ac:dyDescent="0.25"/>
  <cols>
    <col min="1" max="1" width="3.59765625" style="212" customWidth="1"/>
    <col min="2" max="2" width="13.5" style="1" customWidth="1"/>
    <col min="3" max="3" width="6.5" style="1" customWidth="1"/>
    <col min="4" max="4" width="59.5" style="1" customWidth="1"/>
    <col min="5" max="8" width="9.09765625" style="263" customWidth="1"/>
    <col min="9" max="9" width="8.8984375" style="263" customWidth="1"/>
    <col min="10" max="10" width="15.59765625" style="1" customWidth="1"/>
    <col min="11" max="11" width="3.59765625" style="1" customWidth="1"/>
    <col min="12" max="13" width="0.19921875" style="1" hidden="1" customWidth="1"/>
    <col min="14" max="14" width="0.19921875" style="266" hidden="1" customWidth="1"/>
    <col min="15" max="19" width="0.19921875" style="271" hidden="1" customWidth="1"/>
    <col min="20" max="21" width="0.19921875" style="266" hidden="1" customWidth="1"/>
    <col min="22" max="16384" width="0.19921875" style="1" hidden="1"/>
  </cols>
  <sheetData>
    <row r="1" spans="1:23" ht="13.5" customHeight="1" x14ac:dyDescent="0.25">
      <c r="A1" s="1"/>
      <c r="N1" s="1"/>
      <c r="O1" s="263"/>
      <c r="P1" s="263"/>
      <c r="Q1" s="263"/>
      <c r="R1" s="263"/>
      <c r="S1" s="263"/>
      <c r="T1" s="1"/>
      <c r="U1" s="1"/>
    </row>
    <row r="2" spans="1:23" ht="13.5" customHeight="1" x14ac:dyDescent="0.25">
      <c r="A2" s="1"/>
      <c r="B2" s="264"/>
      <c r="C2" s="264"/>
      <c r="D2" s="264"/>
      <c r="E2" s="265"/>
      <c r="F2" s="265"/>
      <c r="G2" s="265"/>
      <c r="H2" s="265"/>
      <c r="I2" s="265"/>
      <c r="J2" s="264"/>
      <c r="N2" s="1"/>
      <c r="O2" s="263"/>
      <c r="P2" s="263"/>
      <c r="Q2" s="263"/>
      <c r="R2" s="263"/>
      <c r="S2" s="263"/>
      <c r="T2" s="1"/>
      <c r="U2" s="1"/>
    </row>
    <row r="3" spans="1:23" s="266" customFormat="1" ht="50.1" customHeight="1" x14ac:dyDescent="0.25">
      <c r="B3" s="267" t="e" vm="6">
        <v>#VALUE!</v>
      </c>
      <c r="C3" s="268"/>
      <c r="D3" s="269" t="s">
        <v>138</v>
      </c>
      <c r="E3" s="267"/>
      <c r="F3" s="267"/>
      <c r="G3" s="267"/>
      <c r="H3" s="267"/>
      <c r="I3" s="267"/>
      <c r="J3" s="270"/>
      <c r="O3" s="271"/>
      <c r="P3" s="271"/>
      <c r="Q3" s="271"/>
      <c r="R3" s="271"/>
      <c r="S3" s="271"/>
    </row>
    <row r="4" spans="1:23" s="266" customFormat="1" ht="14.1" customHeight="1" x14ac:dyDescent="0.25">
      <c r="B4" s="270"/>
      <c r="C4" s="268"/>
      <c r="D4" s="269"/>
      <c r="E4" s="267"/>
      <c r="F4" s="267"/>
      <c r="G4" s="267"/>
      <c r="H4" s="267"/>
      <c r="I4" s="267"/>
      <c r="J4" s="270"/>
      <c r="O4" s="271"/>
      <c r="P4" s="271"/>
      <c r="Q4" s="271"/>
      <c r="R4" s="271"/>
      <c r="S4" s="271"/>
    </row>
    <row r="5" spans="1:23" s="266" customFormat="1" ht="14.1" customHeight="1" x14ac:dyDescent="0.25">
      <c r="C5" s="272"/>
      <c r="D5" s="273"/>
      <c r="E5" s="271"/>
      <c r="F5" s="271"/>
      <c r="G5" s="271"/>
      <c r="H5" s="271"/>
      <c r="I5" s="271"/>
      <c r="O5" s="271"/>
      <c r="P5" s="271"/>
      <c r="Q5" s="271"/>
      <c r="R5" s="271"/>
      <c r="S5" s="271"/>
    </row>
    <row r="6" spans="1:23" s="5" customFormat="1" ht="14.1" customHeight="1" x14ac:dyDescent="0.25">
      <c r="B6" s="274"/>
      <c r="C6" s="274"/>
      <c r="D6" s="274"/>
      <c r="E6" s="274"/>
      <c r="F6" s="274"/>
      <c r="G6" s="274"/>
      <c r="H6" s="274"/>
      <c r="I6" s="275"/>
      <c r="J6" s="274"/>
      <c r="O6" s="36"/>
      <c r="P6" s="36"/>
      <c r="Q6" s="36"/>
      <c r="R6" s="36"/>
      <c r="S6" s="36"/>
    </row>
    <row r="7" spans="1:23" ht="39.9" customHeight="1" x14ac:dyDescent="0.25">
      <c r="A7" s="1"/>
      <c r="B7" s="113" t="e" vm="3">
        <v>#VALUE!</v>
      </c>
      <c r="C7" s="276" t="s">
        <v>256</v>
      </c>
      <c r="D7" s="277"/>
      <c r="E7" s="277"/>
      <c r="F7" s="277"/>
      <c r="G7" s="277"/>
      <c r="H7" s="277"/>
      <c r="I7" s="277"/>
      <c r="J7" s="112"/>
      <c r="N7" s="278"/>
      <c r="O7" s="279"/>
      <c r="P7" s="279"/>
      <c r="Q7" s="279"/>
      <c r="R7" s="279"/>
      <c r="S7" s="279"/>
      <c r="T7" s="280"/>
      <c r="U7" s="280"/>
    </row>
    <row r="8" spans="1:23" ht="14.1" customHeight="1" x14ac:dyDescent="0.25">
      <c r="A8" s="1"/>
      <c r="B8" s="113"/>
      <c r="C8" s="281"/>
      <c r="D8" s="258"/>
      <c r="E8" s="277"/>
      <c r="F8" s="277"/>
      <c r="G8" s="277"/>
      <c r="H8" s="277"/>
      <c r="I8" s="277"/>
      <c r="J8" s="112"/>
      <c r="N8" s="282"/>
      <c r="O8" s="283"/>
      <c r="P8" s="283"/>
      <c r="Q8" s="283"/>
      <c r="R8" s="283"/>
      <c r="S8" s="283"/>
      <c r="T8" s="284"/>
      <c r="U8" s="284"/>
    </row>
    <row r="9" spans="1:23" s="212" customFormat="1" ht="20.100000000000001" customHeight="1" thickBot="1" x14ac:dyDescent="0.3">
      <c r="A9" s="285"/>
      <c r="B9" s="286" t="s">
        <v>345</v>
      </c>
      <c r="C9" s="287" t="s">
        <v>57</v>
      </c>
      <c r="D9" s="288"/>
      <c r="E9" s="289" t="s">
        <v>346</v>
      </c>
      <c r="F9" s="287"/>
      <c r="G9" s="287"/>
      <c r="H9" s="287"/>
      <c r="I9" s="290"/>
      <c r="J9" s="291" t="s">
        <v>345</v>
      </c>
      <c r="K9" s="292"/>
      <c r="L9" s="292"/>
      <c r="M9" s="292"/>
      <c r="N9" s="293"/>
      <c r="O9" s="293"/>
      <c r="P9" s="293"/>
      <c r="Q9" s="293"/>
      <c r="R9" s="293"/>
      <c r="S9" s="293"/>
      <c r="T9" s="294"/>
      <c r="U9" s="294"/>
      <c r="V9" s="1"/>
      <c r="W9" s="1"/>
    </row>
    <row r="10" spans="1:23" s="212" customFormat="1" ht="20.100000000000001" customHeight="1" thickBot="1" x14ac:dyDescent="0.3">
      <c r="A10" s="1"/>
      <c r="B10" s="758" t="str">
        <f>'Calculs et formules'!J21</f>
        <v>A: Aléas d'inondation combinés</v>
      </c>
      <c r="C10" s="295" t="s">
        <v>26</v>
      </c>
      <c r="D10" s="296" t="str">
        <f>'Calculs et formules'!L21</f>
        <v>Historique des bâtiments et infrastructures inondés</v>
      </c>
      <c r="E10" s="297" t="s">
        <v>175</v>
      </c>
      <c r="F10" s="295" t="s">
        <v>176</v>
      </c>
      <c r="G10" s="295" t="s">
        <v>177</v>
      </c>
      <c r="H10" s="295" t="s">
        <v>178</v>
      </c>
      <c r="I10" s="298"/>
      <c r="J10" s="759" t="str">
        <f>IF(ISERROR('Calculs et formules'!R21),"N/A",'Calculs et formules'!R21)</f>
        <v>N/A</v>
      </c>
      <c r="K10" s="292"/>
      <c r="L10" s="292"/>
      <c r="M10" s="292"/>
      <c r="N10" s="284"/>
      <c r="O10" s="283"/>
      <c r="P10" s="283"/>
      <c r="Q10" s="283"/>
      <c r="R10" s="752"/>
      <c r="S10" s="752"/>
      <c r="T10" s="752"/>
      <c r="U10" s="752"/>
      <c r="V10" s="1"/>
      <c r="W10" s="1"/>
    </row>
    <row r="11" spans="1:23" s="212" customFormat="1" ht="20.100000000000001" customHeight="1" thickBot="1" x14ac:dyDescent="0.3">
      <c r="A11" s="1"/>
      <c r="B11" s="758"/>
      <c r="C11" s="299" t="s">
        <v>29</v>
      </c>
      <c r="D11" s="300" t="str">
        <f>'Calculs et formules'!L22</f>
        <v>Période d’aménagement</v>
      </c>
      <c r="E11" s="297" t="s">
        <v>175</v>
      </c>
      <c r="F11" s="299" t="s">
        <v>176</v>
      </c>
      <c r="G11" s="299" t="s">
        <v>177</v>
      </c>
      <c r="H11" s="299" t="s">
        <v>178</v>
      </c>
      <c r="I11" s="301"/>
      <c r="J11" s="760"/>
      <c r="K11" s="302"/>
      <c r="L11" s="302"/>
      <c r="M11" s="302"/>
      <c r="N11" s="284"/>
      <c r="O11" s="283"/>
      <c r="P11" s="283"/>
      <c r="Q11" s="283"/>
      <c r="R11" s="752"/>
      <c r="S11" s="752"/>
      <c r="T11" s="752"/>
      <c r="U11" s="752"/>
      <c r="V11" s="1"/>
      <c r="W11" s="1"/>
    </row>
    <row r="12" spans="1:23" s="212" customFormat="1" ht="20.100000000000001" customHeight="1" thickBot="1" x14ac:dyDescent="0.3">
      <c r="A12" s="1"/>
      <c r="B12" s="758"/>
      <c r="C12" s="303" t="s">
        <v>31</v>
      </c>
      <c r="D12" s="304" t="str">
        <f>'Calculs et formules'!L23</f>
        <v>Populations vulnérables</v>
      </c>
      <c r="E12" s="305" t="s">
        <v>175</v>
      </c>
      <c r="F12" s="303" t="s">
        <v>176</v>
      </c>
      <c r="G12" s="303" t="s">
        <v>177</v>
      </c>
      <c r="H12" s="303" t="s">
        <v>178</v>
      </c>
      <c r="I12" s="306"/>
      <c r="J12" s="761"/>
      <c r="K12" s="1"/>
      <c r="L12" s="1"/>
      <c r="M12" s="1"/>
      <c r="N12" s="284"/>
      <c r="O12" s="283"/>
      <c r="P12" s="283"/>
      <c r="Q12" s="283"/>
      <c r="R12" s="752"/>
      <c r="S12" s="752"/>
      <c r="T12" s="752"/>
      <c r="U12" s="752"/>
      <c r="V12" s="1"/>
      <c r="W12" s="1"/>
    </row>
    <row r="13" spans="1:23" s="212" customFormat="1" ht="20.100000000000001" customHeight="1" thickBot="1" x14ac:dyDescent="0.3">
      <c r="A13" s="1"/>
      <c r="B13" s="758" t="str">
        <f>'Calculs et formules'!J24</f>
        <v>B: Pluies intenses / égouts</v>
      </c>
      <c r="C13" s="263" t="s">
        <v>2</v>
      </c>
      <c r="D13" s="307" t="str">
        <f>'Calculs et formules'!L24</f>
        <v>Accumulation d'eau de surface</v>
      </c>
      <c r="E13" s="308" t="s">
        <v>175</v>
      </c>
      <c r="F13" s="263" t="s">
        <v>176</v>
      </c>
      <c r="G13" s="263" t="s">
        <v>177</v>
      </c>
      <c r="H13" s="263" t="s">
        <v>178</v>
      </c>
      <c r="I13" s="309"/>
      <c r="J13" s="759" t="str">
        <f>IF(ISERROR('Calculs et formules'!R24),"N/A",'Calculs et formules'!R24)</f>
        <v>N/A</v>
      </c>
      <c r="K13" s="1"/>
      <c r="L13" s="1"/>
      <c r="M13" s="1"/>
      <c r="N13" s="284"/>
      <c r="O13" s="283"/>
      <c r="P13" s="283"/>
      <c r="Q13" s="283"/>
      <c r="R13" s="752"/>
      <c r="S13" s="752"/>
      <c r="T13" s="752"/>
      <c r="U13" s="752"/>
      <c r="V13" s="1"/>
      <c r="W13" s="1"/>
    </row>
    <row r="14" spans="1:23" s="212" customFormat="1" ht="20.100000000000001" customHeight="1" thickBot="1" x14ac:dyDescent="0.3">
      <c r="A14" s="1"/>
      <c r="B14" s="758"/>
      <c r="C14" s="299" t="s">
        <v>4</v>
      </c>
      <c r="D14" s="300" t="str">
        <f>'Calculs et formules'!L25</f>
        <v>Surfaces imperméables</v>
      </c>
      <c r="E14" s="310" t="s">
        <v>175</v>
      </c>
      <c r="F14" s="299" t="s">
        <v>176</v>
      </c>
      <c r="G14" s="299" t="s">
        <v>177</v>
      </c>
      <c r="H14" s="299" t="s">
        <v>178</v>
      </c>
      <c r="I14" s="301"/>
      <c r="J14" s="760"/>
      <c r="K14" s="1"/>
      <c r="L14" s="1"/>
      <c r="M14" s="1"/>
      <c r="N14" s="284"/>
      <c r="O14" s="283"/>
      <c r="P14" s="283"/>
      <c r="Q14" s="283"/>
      <c r="R14" s="752"/>
      <c r="S14" s="752"/>
      <c r="T14" s="752"/>
      <c r="U14" s="752"/>
      <c r="V14" s="1"/>
      <c r="W14" s="1"/>
    </row>
    <row r="15" spans="1:23" s="212" customFormat="1" ht="20.100000000000001" customHeight="1" thickBot="1" x14ac:dyDescent="0.3">
      <c r="A15" s="1"/>
      <c r="B15" s="758"/>
      <c r="C15" s="263" t="s">
        <v>6</v>
      </c>
      <c r="D15" s="307" t="str">
        <f>'Calculs et formules'!L26</f>
        <v>Inondations de sous-sols</v>
      </c>
      <c r="E15" s="308" t="s">
        <v>175</v>
      </c>
      <c r="F15" s="263" t="s">
        <v>176</v>
      </c>
      <c r="G15" s="263" t="s">
        <v>177</v>
      </c>
      <c r="H15" s="263" t="s">
        <v>178</v>
      </c>
      <c r="I15" s="309"/>
      <c r="J15" s="760"/>
      <c r="K15" s="1"/>
      <c r="L15" s="1"/>
      <c r="M15" s="1"/>
      <c r="N15" s="284"/>
      <c r="O15" s="283"/>
      <c r="P15" s="283"/>
      <c r="Q15" s="283"/>
      <c r="R15" s="752"/>
      <c r="S15" s="752"/>
      <c r="T15" s="752"/>
      <c r="U15" s="752"/>
      <c r="V15" s="1"/>
      <c r="W15" s="1"/>
    </row>
    <row r="16" spans="1:23" s="212" customFormat="1" ht="20.100000000000001" customHeight="1" thickBot="1" x14ac:dyDescent="0.3">
      <c r="A16" s="1"/>
      <c r="B16" s="758"/>
      <c r="C16" s="299" t="s">
        <v>8</v>
      </c>
      <c r="D16" s="300" t="str">
        <f>'Calculs et formules'!L27</f>
        <v>Type de conception des égouts</v>
      </c>
      <c r="E16" s="310" t="s">
        <v>175</v>
      </c>
      <c r="F16" s="299" t="s">
        <v>176</v>
      </c>
      <c r="G16" s="299" t="s">
        <v>177</v>
      </c>
      <c r="H16" s="299" t="s">
        <v>178</v>
      </c>
      <c r="I16" s="301"/>
      <c r="J16" s="760"/>
      <c r="K16" s="1"/>
      <c r="L16" s="1"/>
      <c r="M16" s="1"/>
      <c r="N16" s="284"/>
      <c r="O16" s="283"/>
      <c r="P16" s="283"/>
      <c r="Q16" s="283"/>
      <c r="R16" s="752"/>
      <c r="S16" s="752"/>
      <c r="T16" s="752"/>
      <c r="U16" s="752"/>
      <c r="V16" s="1"/>
      <c r="W16" s="1"/>
    </row>
    <row r="17" spans="1:23" s="212" customFormat="1" ht="20.100000000000001" customHeight="1" thickBot="1" x14ac:dyDescent="0.3">
      <c r="A17" s="1"/>
      <c r="B17" s="758"/>
      <c r="C17" s="303" t="s">
        <v>9</v>
      </c>
      <c r="D17" s="304" t="str">
        <f>'Calculs et formules'!L28</f>
        <v>Bâtiments à risque d'inondation lors de pluies intenses / refoulement des égouts</v>
      </c>
      <c r="E17" s="305" t="s">
        <v>175</v>
      </c>
      <c r="F17" s="303" t="s">
        <v>176</v>
      </c>
      <c r="G17" s="303" t="s">
        <v>177</v>
      </c>
      <c r="H17" s="303" t="s">
        <v>178</v>
      </c>
      <c r="I17" s="311" t="s">
        <v>23</v>
      </c>
      <c r="J17" s="761"/>
      <c r="K17" s="1"/>
      <c r="L17" s="1"/>
      <c r="M17" s="1"/>
      <c r="N17" s="284"/>
      <c r="O17" s="283"/>
      <c r="P17" s="283"/>
      <c r="Q17" s="283"/>
      <c r="R17" s="752"/>
      <c r="S17" s="752"/>
      <c r="T17" s="752"/>
      <c r="U17" s="752"/>
      <c r="V17" s="1"/>
      <c r="W17" s="1"/>
    </row>
    <row r="18" spans="1:23" s="212" customFormat="1" ht="20.100000000000001" customHeight="1" thickBot="1" x14ac:dyDescent="0.3">
      <c r="A18" s="1"/>
      <c r="B18" s="758" t="str">
        <f>'Calculs et formules'!J29</f>
        <v>C: Inondations fluviales</v>
      </c>
      <c r="C18" s="263" t="s">
        <v>10</v>
      </c>
      <c r="D18" s="307" t="str">
        <f>'Calculs et formules'!L29</f>
        <v>Cours d'eau</v>
      </c>
      <c r="E18" s="308" t="s">
        <v>175</v>
      </c>
      <c r="F18" s="263" t="s">
        <v>176</v>
      </c>
      <c r="G18" s="263" t="s">
        <v>177</v>
      </c>
      <c r="H18" s="263" t="s">
        <v>178</v>
      </c>
      <c r="I18" s="309"/>
      <c r="J18" s="759" t="str">
        <f>IF(ISERROR('Calculs et formules'!R29),"N/A",'Calculs et formules'!R29)</f>
        <v>N/A</v>
      </c>
      <c r="K18" s="1"/>
      <c r="L18" s="1"/>
      <c r="M18" s="1"/>
      <c r="N18" s="284"/>
      <c r="O18" s="283"/>
      <c r="P18" s="283"/>
      <c r="Q18" s="283"/>
      <c r="R18" s="752"/>
      <c r="S18" s="752"/>
      <c r="T18" s="752"/>
      <c r="U18" s="752"/>
      <c r="V18" s="1"/>
      <c r="W18" s="1"/>
    </row>
    <row r="19" spans="1:23" s="212" customFormat="1" ht="20.100000000000001" customHeight="1" thickBot="1" x14ac:dyDescent="0.3">
      <c r="A19" s="1"/>
      <c r="B19" s="758"/>
      <c r="C19" s="299" t="s">
        <v>12</v>
      </c>
      <c r="D19" s="300" t="str">
        <f>'Calculs et formules'!L30</f>
        <v>Proximité aux plaines inondables fluviales</v>
      </c>
      <c r="E19" s="310" t="s">
        <v>175</v>
      </c>
      <c r="F19" s="299" t="s">
        <v>176</v>
      </c>
      <c r="G19" s="299" t="s">
        <v>177</v>
      </c>
      <c r="H19" s="299" t="s">
        <v>178</v>
      </c>
      <c r="I19" s="301" t="s">
        <v>23</v>
      </c>
      <c r="J19" s="760"/>
      <c r="K19" s="1"/>
      <c r="L19" s="1"/>
      <c r="M19" s="1"/>
      <c r="N19" s="284"/>
      <c r="O19" s="283"/>
      <c r="P19" s="283"/>
      <c r="Q19" s="283"/>
      <c r="R19" s="752"/>
      <c r="S19" s="752"/>
      <c r="T19" s="752"/>
      <c r="U19" s="752"/>
      <c r="V19" s="1"/>
      <c r="W19" s="1"/>
    </row>
    <row r="20" spans="1:23" s="212" customFormat="1" ht="20.100000000000001" customHeight="1" thickBot="1" x14ac:dyDescent="0.3">
      <c r="A20" s="1"/>
      <c r="B20" s="758"/>
      <c r="C20" s="299" t="s">
        <v>14</v>
      </c>
      <c r="D20" s="300" t="str">
        <f>'Calculs et formules'!L31</f>
        <v>Bâtiments à risque d'inondation fluviale</v>
      </c>
      <c r="E20" s="310" t="s">
        <v>175</v>
      </c>
      <c r="F20" s="299" t="s">
        <v>176</v>
      </c>
      <c r="G20" s="299" t="s">
        <v>177</v>
      </c>
      <c r="H20" s="299" t="s">
        <v>178</v>
      </c>
      <c r="I20" s="301" t="s">
        <v>23</v>
      </c>
      <c r="J20" s="760"/>
      <c r="K20" s="1"/>
      <c r="L20" s="1"/>
      <c r="M20" s="1"/>
      <c r="N20" s="284"/>
      <c r="O20" s="283"/>
      <c r="P20" s="283"/>
      <c r="Q20" s="283"/>
      <c r="R20" s="752"/>
      <c r="S20" s="752"/>
      <c r="T20" s="752"/>
      <c r="U20" s="752"/>
      <c r="V20" s="1"/>
      <c r="W20" s="1"/>
    </row>
    <row r="21" spans="1:23" s="212" customFormat="1" ht="20.100000000000001" customHeight="1" thickBot="1" x14ac:dyDescent="0.3">
      <c r="A21" s="1"/>
      <c r="B21" s="758"/>
      <c r="C21" s="303" t="s">
        <v>16</v>
      </c>
      <c r="D21" s="304" t="str">
        <f>'Calculs et formules'!L32</f>
        <v>Bâtiments à haut risque d'inondation fluviale</v>
      </c>
      <c r="E21" s="305" t="s">
        <v>175</v>
      </c>
      <c r="F21" s="303" t="s">
        <v>176</v>
      </c>
      <c r="G21" s="303" t="s">
        <v>177</v>
      </c>
      <c r="H21" s="303" t="s">
        <v>178</v>
      </c>
      <c r="I21" s="306" t="s">
        <v>23</v>
      </c>
      <c r="J21" s="761"/>
      <c r="K21" s="1"/>
      <c r="L21" s="1"/>
      <c r="M21" s="1"/>
      <c r="N21" s="284"/>
      <c r="O21" s="283"/>
      <c r="P21" s="283"/>
      <c r="Q21" s="283"/>
      <c r="R21" s="752"/>
      <c r="S21" s="752"/>
      <c r="T21" s="752"/>
      <c r="U21" s="752"/>
      <c r="V21" s="1"/>
      <c r="W21" s="1"/>
    </row>
    <row r="22" spans="1:23" s="212" customFormat="1" ht="20.100000000000001" customHeight="1" thickBot="1" x14ac:dyDescent="0.3">
      <c r="A22" s="1"/>
      <c r="B22" s="758" t="str">
        <f>'Calculs et formules'!J33</f>
        <v>D: Inondations côtières / littorales</v>
      </c>
      <c r="C22" s="263" t="s">
        <v>18</v>
      </c>
      <c r="D22" s="307" t="str">
        <f>'Calculs et formules'!L33</f>
        <v>Littoral</v>
      </c>
      <c r="E22" s="308" t="s">
        <v>175</v>
      </c>
      <c r="F22" s="263" t="s">
        <v>176</v>
      </c>
      <c r="G22" s="263" t="s">
        <v>177</v>
      </c>
      <c r="H22" s="263" t="s">
        <v>178</v>
      </c>
      <c r="I22" s="309"/>
      <c r="J22" s="759" t="str">
        <f>IF(ISERROR('Calculs et formules'!R33),"N/A",'Calculs et formules'!R33)</f>
        <v>N/A</v>
      </c>
      <c r="K22" s="1"/>
      <c r="L22" s="1"/>
      <c r="M22" s="1"/>
      <c r="N22" s="284"/>
      <c r="O22" s="283"/>
      <c r="P22" s="283"/>
      <c r="Q22" s="283"/>
      <c r="R22" s="752"/>
      <c r="S22" s="752"/>
      <c r="T22" s="752"/>
      <c r="U22" s="752"/>
      <c r="V22" s="1"/>
      <c r="W22" s="1"/>
    </row>
    <row r="23" spans="1:23" s="212" customFormat="1" ht="20.100000000000001" customHeight="1" thickBot="1" x14ac:dyDescent="0.3">
      <c r="A23" s="1"/>
      <c r="B23" s="758"/>
      <c r="C23" s="299" t="s">
        <v>20</v>
      </c>
      <c r="D23" s="300" t="str">
        <f>'Calculs et formules'!L34</f>
        <v>Proximité aux zones de plaine inondable côtière</v>
      </c>
      <c r="E23" s="310" t="s">
        <v>175</v>
      </c>
      <c r="F23" s="299" t="s">
        <v>176</v>
      </c>
      <c r="G23" s="299" t="s">
        <v>177</v>
      </c>
      <c r="H23" s="299" t="s">
        <v>178</v>
      </c>
      <c r="I23" s="301" t="s">
        <v>23</v>
      </c>
      <c r="J23" s="760"/>
      <c r="K23" s="1"/>
      <c r="L23" s="1"/>
      <c r="M23" s="1"/>
      <c r="N23" s="284"/>
      <c r="O23" s="283"/>
      <c r="P23" s="283"/>
      <c r="Q23" s="283"/>
      <c r="R23" s="752"/>
      <c r="S23" s="752"/>
      <c r="T23" s="752"/>
      <c r="U23" s="752"/>
      <c r="V23" s="1"/>
      <c r="W23" s="1"/>
    </row>
    <row r="24" spans="1:23" s="212" customFormat="1" ht="20.100000000000001" customHeight="1" thickBot="1" x14ac:dyDescent="0.3">
      <c r="A24" s="1"/>
      <c r="B24" s="758"/>
      <c r="C24" s="299" t="s">
        <v>21</v>
      </c>
      <c r="D24" s="300" t="str">
        <f>'Calculs et formules'!L35</f>
        <v>Bâtiments à risque d'inondation côtière</v>
      </c>
      <c r="E24" s="310" t="s">
        <v>175</v>
      </c>
      <c r="F24" s="299" t="s">
        <v>176</v>
      </c>
      <c r="G24" s="299" t="s">
        <v>177</v>
      </c>
      <c r="H24" s="299" t="s">
        <v>178</v>
      </c>
      <c r="I24" s="301" t="s">
        <v>23</v>
      </c>
      <c r="J24" s="760"/>
      <c r="K24" s="1"/>
      <c r="L24" s="1"/>
      <c r="M24" s="1"/>
      <c r="N24" s="284"/>
      <c r="O24" s="283"/>
      <c r="P24" s="283"/>
      <c r="Q24" s="283"/>
      <c r="R24" s="752"/>
      <c r="S24" s="752"/>
      <c r="T24" s="752"/>
      <c r="U24" s="752"/>
      <c r="V24" s="1"/>
      <c r="W24" s="1"/>
    </row>
    <row r="25" spans="1:23" s="212" customFormat="1" ht="20.100000000000001" customHeight="1" thickBot="1" x14ac:dyDescent="0.3">
      <c r="A25" s="1"/>
      <c r="B25" s="758"/>
      <c r="C25" s="303" t="s">
        <v>22</v>
      </c>
      <c r="D25" s="304" t="str">
        <f>'Calculs et formules'!L36</f>
        <v>Bâtiments à haut risque d'inondation côtière</v>
      </c>
      <c r="E25" s="305" t="s">
        <v>175</v>
      </c>
      <c r="F25" s="303" t="s">
        <v>176</v>
      </c>
      <c r="G25" s="303" t="s">
        <v>177</v>
      </c>
      <c r="H25" s="303" t="s">
        <v>178</v>
      </c>
      <c r="I25" s="306" t="s">
        <v>23</v>
      </c>
      <c r="J25" s="761"/>
      <c r="K25" s="1"/>
      <c r="L25" s="1"/>
      <c r="M25" s="1"/>
      <c r="N25" s="284"/>
      <c r="O25" s="283"/>
      <c r="P25" s="283"/>
      <c r="Q25" s="283"/>
      <c r="R25" s="752"/>
      <c r="S25" s="752"/>
      <c r="T25" s="752"/>
      <c r="U25" s="752"/>
      <c r="V25" s="1"/>
      <c r="W25" s="1"/>
    </row>
    <row r="26" spans="1:23" ht="20.100000000000001" customHeight="1" x14ac:dyDescent="0.25">
      <c r="A26" s="1"/>
      <c r="G26" s="1"/>
      <c r="H26" s="1"/>
      <c r="I26" s="1"/>
      <c r="N26" s="280"/>
      <c r="O26" s="279"/>
      <c r="P26" s="279"/>
      <c r="Q26" s="279"/>
      <c r="R26" s="279"/>
      <c r="S26" s="279"/>
      <c r="T26" s="280"/>
      <c r="U26" s="280"/>
    </row>
    <row r="27" spans="1:23" ht="20.100000000000001" customHeight="1" x14ac:dyDescent="0.25">
      <c r="A27" s="1"/>
      <c r="G27" s="1"/>
      <c r="H27" s="1"/>
      <c r="I27" s="1"/>
      <c r="N27" s="280"/>
      <c r="O27" s="279"/>
      <c r="P27" s="279"/>
      <c r="Q27" s="279"/>
      <c r="R27" s="279"/>
      <c r="S27" s="279"/>
      <c r="T27" s="280"/>
      <c r="U27" s="280"/>
    </row>
    <row r="28" spans="1:23" ht="14.1" customHeight="1" x14ac:dyDescent="0.25">
      <c r="A28" s="1"/>
      <c r="B28" s="112"/>
      <c r="C28" s="112"/>
      <c r="D28" s="112"/>
      <c r="E28" s="277"/>
      <c r="F28" s="277"/>
      <c r="G28" s="112"/>
      <c r="H28" s="112"/>
      <c r="I28" s="112"/>
      <c r="J28" s="112"/>
      <c r="N28" s="280"/>
      <c r="O28" s="279"/>
      <c r="P28" s="279"/>
      <c r="Q28" s="279"/>
      <c r="R28" s="279"/>
      <c r="S28" s="279"/>
      <c r="T28" s="280"/>
      <c r="U28" s="280"/>
    </row>
    <row r="29" spans="1:23" ht="39.9" customHeight="1" x14ac:dyDescent="0.3">
      <c r="A29" s="1"/>
      <c r="B29" s="196" t="e" vm="4">
        <v>#VALUE!</v>
      </c>
      <c r="C29" s="276" t="s">
        <v>349</v>
      </c>
      <c r="D29" s="276"/>
      <c r="E29" s="277"/>
      <c r="F29" s="277"/>
      <c r="G29" s="112"/>
      <c r="H29" s="112"/>
      <c r="I29" s="112"/>
      <c r="J29" s="112"/>
      <c r="N29" s="282"/>
      <c r="O29" s="283"/>
      <c r="P29" s="283"/>
      <c r="Q29" s="283"/>
      <c r="R29" s="283"/>
      <c r="S29" s="283"/>
      <c r="T29" s="284"/>
      <c r="U29" s="284"/>
    </row>
    <row r="30" spans="1:23" ht="14.1" customHeight="1" x14ac:dyDescent="0.25">
      <c r="A30" s="1"/>
      <c r="B30" s="281"/>
      <c r="C30" s="112"/>
      <c r="D30" s="112"/>
      <c r="E30" s="277"/>
      <c r="F30" s="277"/>
      <c r="G30" s="112"/>
      <c r="H30" s="112"/>
      <c r="I30" s="112"/>
      <c r="J30" s="112"/>
      <c r="N30" s="284"/>
      <c r="O30" s="283"/>
      <c r="P30" s="283"/>
      <c r="Q30" s="283"/>
      <c r="R30" s="283"/>
      <c r="S30" s="283"/>
      <c r="T30" s="284"/>
      <c r="U30" s="284"/>
    </row>
    <row r="31" spans="1:23" ht="20.100000000000001" customHeight="1" thickBot="1" x14ac:dyDescent="0.3">
      <c r="A31" s="285"/>
      <c r="B31" s="312" t="s">
        <v>345</v>
      </c>
      <c r="C31" s="762" t="s">
        <v>57</v>
      </c>
      <c r="D31" s="762"/>
      <c r="E31" s="762" t="s">
        <v>346</v>
      </c>
      <c r="F31" s="762"/>
      <c r="G31" s="762"/>
      <c r="H31" s="762"/>
      <c r="I31" s="762"/>
      <c r="J31" s="313" t="s">
        <v>345</v>
      </c>
      <c r="N31" s="293"/>
      <c r="O31" s="293"/>
      <c r="P31" s="293"/>
      <c r="Q31" s="293"/>
      <c r="R31" s="753"/>
      <c r="S31" s="753"/>
      <c r="T31" s="753"/>
      <c r="U31" s="753"/>
    </row>
    <row r="32" spans="1:23" s="212" customFormat="1" ht="20.100000000000001" customHeight="1" thickBot="1" x14ac:dyDescent="0.3">
      <c r="A32" s="285"/>
      <c r="B32" s="754" t="str">
        <f>B10</f>
        <v>A: Aléas d'inondation combinés</v>
      </c>
      <c r="C32" s="308" t="s">
        <v>26</v>
      </c>
      <c r="D32" s="314" t="str">
        <f>'Calculs et formules'!L37</f>
        <v>Projections du changement climatique</v>
      </c>
      <c r="E32" s="315" t="s">
        <v>177</v>
      </c>
      <c r="F32" s="263" t="s">
        <v>176</v>
      </c>
      <c r="G32" s="263" t="s">
        <v>175</v>
      </c>
      <c r="H32" s="263" t="s">
        <v>178</v>
      </c>
      <c r="I32" s="316"/>
      <c r="J32" s="756" t="str">
        <f>IF(ISERROR('Calculs et formules'!R37),"N/A",'Calculs et formules'!R37)</f>
        <v>N/A</v>
      </c>
      <c r="K32" s="1"/>
      <c r="L32" s="1"/>
      <c r="M32" s="1"/>
      <c r="N32" s="284"/>
      <c r="O32" s="283"/>
      <c r="P32" s="283"/>
      <c r="Q32" s="283"/>
      <c r="R32" s="766"/>
      <c r="S32" s="752"/>
      <c r="T32" s="752"/>
      <c r="U32" s="752"/>
      <c r="V32" s="1"/>
      <c r="W32" s="1"/>
    </row>
    <row r="33" spans="1:24" s="212" customFormat="1" ht="20.100000000000001" customHeight="1" thickBot="1" x14ac:dyDescent="0.3">
      <c r="A33" s="285"/>
      <c r="B33" s="755"/>
      <c r="C33" s="310" t="s">
        <v>29</v>
      </c>
      <c r="D33" s="317" t="str">
        <f>'Calculs et formules'!L38</f>
        <v>Plan stratégique de gestion des eaux pluviales</v>
      </c>
      <c r="E33" s="310" t="s">
        <v>177</v>
      </c>
      <c r="F33" s="299" t="s">
        <v>176</v>
      </c>
      <c r="G33" s="299" t="s">
        <v>175</v>
      </c>
      <c r="H33" s="299" t="s">
        <v>178</v>
      </c>
      <c r="I33" s="301"/>
      <c r="J33" s="756"/>
      <c r="K33" s="1"/>
      <c r="L33" s="1"/>
      <c r="M33" s="1"/>
      <c r="N33" s="284"/>
      <c r="O33" s="283"/>
      <c r="P33" s="283"/>
      <c r="Q33" s="283"/>
      <c r="R33" s="766"/>
      <c r="S33" s="752"/>
      <c r="T33" s="752"/>
      <c r="U33" s="752"/>
      <c r="V33" s="1"/>
      <c r="W33" s="1"/>
    </row>
    <row r="34" spans="1:24" s="212" customFormat="1" ht="20.100000000000001" customHeight="1" thickBot="1" x14ac:dyDescent="0.3">
      <c r="A34" s="285"/>
      <c r="B34" s="755"/>
      <c r="C34" s="308" t="s">
        <v>31</v>
      </c>
      <c r="D34" s="314" t="str">
        <f>'Calculs et formules'!L39</f>
        <v>Évaluation socio-économique</v>
      </c>
      <c r="E34" s="308" t="s">
        <v>177</v>
      </c>
      <c r="F34" s="263" t="s">
        <v>176</v>
      </c>
      <c r="G34" s="263" t="s">
        <v>175</v>
      </c>
      <c r="H34" s="263" t="s">
        <v>178</v>
      </c>
      <c r="I34" s="309"/>
      <c r="J34" s="756"/>
      <c r="K34" s="1"/>
      <c r="L34" s="1"/>
      <c r="M34" s="1"/>
      <c r="N34" s="284"/>
      <c r="O34" s="283"/>
      <c r="P34" s="283"/>
      <c r="Q34" s="283"/>
      <c r="R34" s="766"/>
      <c r="S34" s="752"/>
      <c r="T34" s="752"/>
      <c r="U34" s="752"/>
      <c r="V34" s="1"/>
      <c r="W34" s="1"/>
    </row>
    <row r="35" spans="1:24" s="212" customFormat="1" ht="20.100000000000001" customHeight="1" thickBot="1" x14ac:dyDescent="0.3">
      <c r="A35" s="285"/>
      <c r="B35" s="755"/>
      <c r="C35" s="310" t="s">
        <v>33</v>
      </c>
      <c r="D35" s="317" t="str">
        <f>'Calculs et formules'!L40</f>
        <v>Infrastructures essentielles - Alimentation électrique</v>
      </c>
      <c r="E35" s="310" t="s">
        <v>177</v>
      </c>
      <c r="F35" s="299" t="s">
        <v>176</v>
      </c>
      <c r="G35" s="299" t="s">
        <v>175</v>
      </c>
      <c r="H35" s="299" t="s">
        <v>178</v>
      </c>
      <c r="I35" s="301"/>
      <c r="J35" s="756"/>
      <c r="K35" s="1"/>
      <c r="L35" s="1"/>
      <c r="M35" s="1"/>
      <c r="N35" s="284"/>
      <c r="O35" s="283"/>
      <c r="P35" s="283"/>
      <c r="Q35" s="283"/>
      <c r="R35" s="766"/>
      <c r="S35" s="752"/>
      <c r="T35" s="752"/>
      <c r="U35" s="752"/>
      <c r="V35" s="1"/>
      <c r="W35" s="1"/>
    </row>
    <row r="36" spans="1:24" s="212" customFormat="1" ht="20.100000000000001" customHeight="1" thickBot="1" x14ac:dyDescent="0.3">
      <c r="A36" s="285"/>
      <c r="B36" s="755"/>
      <c r="C36" s="308" t="s">
        <v>35</v>
      </c>
      <c r="D36" s="314" t="str">
        <f>'Calculs et formules'!L41</f>
        <v>Infrastructures essentielles - Télécommunications</v>
      </c>
      <c r="E36" s="308" t="s">
        <v>177</v>
      </c>
      <c r="F36" s="263" t="s">
        <v>176</v>
      </c>
      <c r="G36" s="263" t="s">
        <v>175</v>
      </c>
      <c r="H36" s="263" t="s">
        <v>178</v>
      </c>
      <c r="I36" s="309"/>
      <c r="J36" s="756"/>
      <c r="K36" s="1"/>
      <c r="L36" s="1"/>
      <c r="M36" s="1"/>
      <c r="N36" s="284"/>
      <c r="O36" s="283"/>
      <c r="P36" s="283"/>
      <c r="Q36" s="283"/>
      <c r="R36" s="766"/>
      <c r="S36" s="752"/>
      <c r="T36" s="752"/>
      <c r="U36" s="752"/>
      <c r="V36" s="1"/>
      <c r="W36" s="1"/>
    </row>
    <row r="37" spans="1:24" s="212" customFormat="1" ht="20.100000000000001" customHeight="1" thickBot="1" x14ac:dyDescent="0.3">
      <c r="A37" s="285"/>
      <c r="B37" s="755"/>
      <c r="C37" s="310" t="s">
        <v>37</v>
      </c>
      <c r="D37" s="317" t="str">
        <f>'Calculs et formules'!L42</f>
        <v>Infrastructures essentielles - Transport</v>
      </c>
      <c r="E37" s="310" t="s">
        <v>177</v>
      </c>
      <c r="F37" s="299" t="s">
        <v>176</v>
      </c>
      <c r="G37" s="299" t="s">
        <v>175</v>
      </c>
      <c r="H37" s="299" t="s">
        <v>178</v>
      </c>
      <c r="I37" s="301"/>
      <c r="J37" s="756"/>
      <c r="K37" s="1"/>
      <c r="L37" s="1"/>
      <c r="M37" s="1"/>
      <c r="N37" s="284"/>
      <c r="O37" s="283"/>
      <c r="P37" s="283"/>
      <c r="Q37" s="283"/>
      <c r="R37" s="766"/>
      <c r="S37" s="752"/>
      <c r="T37" s="752"/>
      <c r="U37" s="752"/>
      <c r="V37" s="1"/>
      <c r="W37" s="1"/>
    </row>
    <row r="38" spans="1:24" s="212" customFormat="1" ht="20.100000000000001" customHeight="1" thickBot="1" x14ac:dyDescent="0.3">
      <c r="A38" s="285"/>
      <c r="B38" s="755"/>
      <c r="C38" s="308" t="s">
        <v>39</v>
      </c>
      <c r="D38" s="314" t="str">
        <f>'Calculs et formules'!L43</f>
        <v>Infrastructures essentielles - Eau potable</v>
      </c>
      <c r="E38" s="308" t="s">
        <v>177</v>
      </c>
      <c r="F38" s="263" t="s">
        <v>176</v>
      </c>
      <c r="G38" s="263" t="s">
        <v>175</v>
      </c>
      <c r="H38" s="263" t="s">
        <v>178</v>
      </c>
      <c r="I38" s="309"/>
      <c r="J38" s="756"/>
      <c r="K38" s="1"/>
      <c r="L38" s="1"/>
      <c r="M38" s="1"/>
      <c r="N38" s="284"/>
      <c r="O38" s="283"/>
      <c r="P38" s="283"/>
      <c r="Q38" s="283"/>
      <c r="R38" s="766"/>
      <c r="S38" s="752"/>
      <c r="T38" s="752"/>
      <c r="U38" s="752"/>
      <c r="V38" s="1"/>
      <c r="W38" s="1"/>
    </row>
    <row r="39" spans="1:24" s="212" customFormat="1" ht="20.100000000000001" customHeight="1" thickBot="1" x14ac:dyDescent="0.3">
      <c r="A39" s="285"/>
      <c r="B39" s="755"/>
      <c r="C39" s="310" t="s">
        <v>41</v>
      </c>
      <c r="D39" s="317" t="str">
        <f>'Calculs et formules'!L44</f>
        <v>Infrastructures essentielles - Eaux usées</v>
      </c>
      <c r="E39" s="310" t="s">
        <v>177</v>
      </c>
      <c r="F39" s="299" t="s">
        <v>176</v>
      </c>
      <c r="G39" s="299" t="s">
        <v>175</v>
      </c>
      <c r="H39" s="299" t="s">
        <v>178</v>
      </c>
      <c r="I39" s="301"/>
      <c r="J39" s="756"/>
      <c r="K39" s="1"/>
      <c r="L39" s="1"/>
      <c r="M39" s="1"/>
      <c r="N39" s="284"/>
      <c r="O39" s="283"/>
      <c r="P39" s="283"/>
      <c r="Q39" s="283"/>
      <c r="R39" s="766"/>
      <c r="S39" s="752"/>
      <c r="T39" s="752"/>
      <c r="U39" s="752"/>
      <c r="V39" s="1"/>
      <c r="W39" s="1"/>
    </row>
    <row r="40" spans="1:24" s="212" customFormat="1" ht="20.100000000000001" customHeight="1" thickBot="1" x14ac:dyDescent="0.3">
      <c r="A40" s="285"/>
      <c r="B40" s="755"/>
      <c r="C40" s="308" t="s">
        <v>44</v>
      </c>
      <c r="D40" s="314" t="str">
        <f>'Calculs et formules'!L45</f>
        <v>Infrastructures essentielles - Alimentation</v>
      </c>
      <c r="E40" s="308" t="s">
        <v>177</v>
      </c>
      <c r="F40" s="263" t="s">
        <v>176</v>
      </c>
      <c r="G40" s="263" t="s">
        <v>175</v>
      </c>
      <c r="H40" s="263" t="s">
        <v>178</v>
      </c>
      <c r="I40" s="309"/>
      <c r="J40" s="756"/>
      <c r="K40" s="1"/>
      <c r="L40" s="1"/>
      <c r="M40" s="1"/>
      <c r="N40" s="284"/>
      <c r="O40" s="283"/>
      <c r="P40" s="283"/>
      <c r="Q40" s="283"/>
      <c r="R40" s="766"/>
      <c r="S40" s="752"/>
      <c r="T40" s="752"/>
      <c r="U40" s="752"/>
      <c r="V40" s="1"/>
      <c r="W40" s="1"/>
    </row>
    <row r="41" spans="1:24" s="212" customFormat="1" ht="20.100000000000001" customHeight="1" thickBot="1" x14ac:dyDescent="0.3">
      <c r="A41" s="285"/>
      <c r="B41" s="755"/>
      <c r="C41" s="310" t="s">
        <v>46</v>
      </c>
      <c r="D41" s="317" t="str">
        <f>'Calculs et formules'!L46</f>
        <v>Infrastructures essentielles - Services de santé</v>
      </c>
      <c r="E41" s="310" t="s">
        <v>177</v>
      </c>
      <c r="F41" s="299" t="s">
        <v>176</v>
      </c>
      <c r="G41" s="299" t="s">
        <v>175</v>
      </c>
      <c r="H41" s="299" t="s">
        <v>178</v>
      </c>
      <c r="I41" s="301"/>
      <c r="J41" s="756"/>
      <c r="K41" s="1"/>
      <c r="L41" s="1"/>
      <c r="M41" s="1"/>
      <c r="N41" s="284"/>
      <c r="O41" s="283"/>
      <c r="P41" s="283"/>
      <c r="Q41" s="283"/>
      <c r="R41" s="766"/>
      <c r="S41" s="752"/>
      <c r="T41" s="752"/>
      <c r="U41" s="752"/>
      <c r="V41" s="1"/>
      <c r="W41" s="1"/>
    </row>
    <row r="42" spans="1:24" s="212" customFormat="1" ht="20.100000000000001" customHeight="1" thickBot="1" x14ac:dyDescent="0.3">
      <c r="A42" s="285"/>
      <c r="B42" s="755"/>
      <c r="C42" s="308" t="s">
        <v>47</v>
      </c>
      <c r="D42" s="314" t="str">
        <f>'Calculs et formules'!L47</f>
        <v>Infrastructures essentielles - Services de gestion des urgences</v>
      </c>
      <c r="E42" s="308" t="s">
        <v>177</v>
      </c>
      <c r="F42" s="263" t="s">
        <v>176</v>
      </c>
      <c r="G42" s="263" t="s">
        <v>175</v>
      </c>
      <c r="H42" s="263" t="s">
        <v>178</v>
      </c>
      <c r="I42" s="309"/>
      <c r="J42" s="756"/>
      <c r="K42" s="1"/>
      <c r="L42" s="1"/>
      <c r="M42" s="1"/>
      <c r="N42" s="284"/>
      <c r="O42" s="283"/>
      <c r="P42" s="283"/>
      <c r="Q42" s="283"/>
      <c r="R42" s="766"/>
      <c r="S42" s="752"/>
      <c r="T42" s="752"/>
      <c r="U42" s="752"/>
      <c r="V42" s="1"/>
      <c r="W42" s="1"/>
    </row>
    <row r="43" spans="1:24" ht="20.100000000000001" customHeight="1" thickBot="1" x14ac:dyDescent="0.3">
      <c r="A43" s="285"/>
      <c r="B43" s="755"/>
      <c r="C43" s="310" t="s">
        <v>49</v>
      </c>
      <c r="D43" s="317" t="str">
        <f>'Calculs et formules'!L48</f>
        <v>Inventaire des actifs naturels</v>
      </c>
      <c r="E43" s="310" t="s">
        <v>177</v>
      </c>
      <c r="F43" s="299" t="s">
        <v>176</v>
      </c>
      <c r="G43" s="299" t="s">
        <v>175</v>
      </c>
      <c r="H43" s="299" t="s">
        <v>178</v>
      </c>
      <c r="I43" s="301"/>
      <c r="J43" s="756"/>
      <c r="N43" s="284"/>
      <c r="O43" s="283"/>
      <c r="P43" s="283"/>
      <c r="Q43" s="283"/>
      <c r="R43" s="766"/>
      <c r="S43" s="752"/>
      <c r="T43" s="752"/>
      <c r="U43" s="752"/>
      <c r="X43" s="212"/>
    </row>
    <row r="44" spans="1:24" ht="20.100000000000001" customHeight="1" thickBot="1" x14ac:dyDescent="0.3">
      <c r="A44" s="285"/>
      <c r="B44" s="755"/>
      <c r="C44" s="318" t="s">
        <v>51</v>
      </c>
      <c r="D44" s="319" t="str">
        <f>'Calculs et formules'!L49</f>
        <v>Évaluations de la résilience aux inondations au niveau des propriétés</v>
      </c>
      <c r="E44" s="318" t="s">
        <v>177</v>
      </c>
      <c r="F44" s="320" t="s">
        <v>176</v>
      </c>
      <c r="G44" s="320" t="s">
        <v>175</v>
      </c>
      <c r="H44" s="320" t="s">
        <v>178</v>
      </c>
      <c r="I44" s="311"/>
      <c r="J44" s="756"/>
      <c r="N44" s="284"/>
      <c r="O44" s="283"/>
      <c r="P44" s="283"/>
      <c r="Q44" s="283"/>
      <c r="R44" s="766"/>
      <c r="S44" s="752"/>
      <c r="T44" s="752"/>
      <c r="U44" s="752"/>
      <c r="X44" s="212"/>
    </row>
    <row r="45" spans="1:24" ht="20.100000000000001" customHeight="1" thickBot="1" x14ac:dyDescent="0.3">
      <c r="A45" s="1"/>
      <c r="B45" s="754" t="str">
        <f>B13</f>
        <v>B: Pluies intenses / égouts</v>
      </c>
      <c r="C45" s="263" t="s">
        <v>58</v>
      </c>
      <c r="D45" s="314" t="str">
        <f>'Calculs et formules'!L50</f>
        <v>Cartes des risques d'inondation liés aux pluies intenses</v>
      </c>
      <c r="E45" s="308" t="s">
        <v>177</v>
      </c>
      <c r="F45" s="263" t="s">
        <v>176</v>
      </c>
      <c r="G45" s="263" t="s">
        <v>175</v>
      </c>
      <c r="H45" s="263" t="s">
        <v>178</v>
      </c>
      <c r="I45" s="309"/>
      <c r="J45" s="756" t="str">
        <f>IF(ISERROR('Calculs et formules'!R50),"N/A",'Calculs et formules'!R50)</f>
        <v>N/A</v>
      </c>
      <c r="N45" s="284"/>
      <c r="O45" s="283"/>
      <c r="P45" s="283"/>
      <c r="Q45" s="283"/>
      <c r="R45" s="752"/>
      <c r="S45" s="752"/>
      <c r="T45" s="752"/>
      <c r="U45" s="752"/>
      <c r="X45" s="212"/>
    </row>
    <row r="46" spans="1:24" ht="20.100000000000001" customHeight="1" thickBot="1" x14ac:dyDescent="0.3">
      <c r="A46" s="1"/>
      <c r="B46" s="755"/>
      <c r="C46" s="299" t="s">
        <v>59</v>
      </c>
      <c r="D46" s="317" t="str">
        <f>'Calculs et formules'!L51</f>
        <v>Cartes des risques d'inondation liés aux pluies intenses</v>
      </c>
      <c r="E46" s="310" t="s">
        <v>177</v>
      </c>
      <c r="F46" s="299" t="s">
        <v>176</v>
      </c>
      <c r="G46" s="299" t="s">
        <v>175</v>
      </c>
      <c r="H46" s="299" t="s">
        <v>178</v>
      </c>
      <c r="I46" s="301"/>
      <c r="J46" s="756"/>
      <c r="N46" s="284"/>
      <c r="O46" s="283"/>
      <c r="P46" s="283"/>
      <c r="Q46" s="283"/>
      <c r="R46" s="752"/>
      <c r="S46" s="752"/>
      <c r="T46" s="752"/>
      <c r="U46" s="752"/>
      <c r="X46" s="212"/>
    </row>
    <row r="47" spans="1:24" ht="20.100000000000001" customHeight="1" thickBot="1" x14ac:dyDescent="0.3">
      <c r="A47" s="1"/>
      <c r="B47" s="755"/>
      <c r="C47" s="263" t="s">
        <v>60</v>
      </c>
      <c r="D47" s="314" t="str">
        <f>'Calculs et formules'!L52</f>
        <v>Cartes des risques d'inondation par refoulement des égouts</v>
      </c>
      <c r="E47" s="308" t="s">
        <v>177</v>
      </c>
      <c r="F47" s="263" t="s">
        <v>176</v>
      </c>
      <c r="G47" s="263" t="s">
        <v>175</v>
      </c>
      <c r="H47" s="263" t="s">
        <v>178</v>
      </c>
      <c r="I47" s="309"/>
      <c r="J47" s="756"/>
      <c r="N47" s="284"/>
      <c r="O47" s="283"/>
      <c r="P47" s="283"/>
      <c r="Q47" s="283"/>
      <c r="R47" s="752"/>
      <c r="S47" s="752"/>
      <c r="T47" s="752"/>
      <c r="U47" s="752"/>
      <c r="X47" s="212"/>
    </row>
    <row r="48" spans="1:24" ht="20.100000000000001" customHeight="1" thickBot="1" x14ac:dyDescent="0.3">
      <c r="A48" s="1"/>
      <c r="B48" s="755"/>
      <c r="C48" s="303" t="s">
        <v>61</v>
      </c>
      <c r="D48" s="321" t="str">
        <f>'Calculs et formules'!L53</f>
        <v>Cartes des risques d'inondation par refoulement des égouts</v>
      </c>
      <c r="E48" s="305" t="s">
        <v>177</v>
      </c>
      <c r="F48" s="303" t="s">
        <v>176</v>
      </c>
      <c r="G48" s="303" t="s">
        <v>175</v>
      </c>
      <c r="H48" s="303" t="s">
        <v>178</v>
      </c>
      <c r="I48" s="306"/>
      <c r="J48" s="756"/>
      <c r="N48" s="284"/>
      <c r="O48" s="283"/>
      <c r="P48" s="283"/>
      <c r="Q48" s="283"/>
      <c r="R48" s="752"/>
      <c r="S48" s="752"/>
      <c r="T48" s="752"/>
      <c r="U48" s="752"/>
      <c r="X48" s="212"/>
    </row>
    <row r="49" spans="1:25" ht="20.100000000000001" customHeight="1" thickBot="1" x14ac:dyDescent="0.3">
      <c r="A49" s="1"/>
      <c r="B49" s="754" t="str">
        <f>B18</f>
        <v>C: Inondations fluviales</v>
      </c>
      <c r="C49" s="308" t="s">
        <v>10</v>
      </c>
      <c r="D49" s="314" t="str">
        <f>'Calculs et formules'!L54</f>
        <v>Gestion par bassins versants</v>
      </c>
      <c r="E49" s="308" t="s">
        <v>177</v>
      </c>
      <c r="F49" s="263" t="s">
        <v>176</v>
      </c>
      <c r="G49" s="263" t="s">
        <v>175</v>
      </c>
      <c r="H49" s="263" t="s">
        <v>178</v>
      </c>
      <c r="I49" s="301" t="s">
        <v>23</v>
      </c>
      <c r="J49" s="763" t="str">
        <f>IF(ISERROR('Calculs et formules'!R54),"N/A",'Calculs et formules'!R54)</f>
        <v>N/A</v>
      </c>
      <c r="N49" s="284"/>
      <c r="O49" s="283"/>
      <c r="P49" s="283"/>
      <c r="Q49" s="283"/>
      <c r="R49" s="752"/>
      <c r="S49" s="752"/>
      <c r="T49" s="752"/>
      <c r="U49" s="752"/>
      <c r="X49" s="212"/>
    </row>
    <row r="50" spans="1:25" ht="20.100000000000001" customHeight="1" thickBot="1" x14ac:dyDescent="0.3">
      <c r="A50" s="1"/>
      <c r="B50" s="755"/>
      <c r="C50" s="310" t="s">
        <v>62</v>
      </c>
      <c r="D50" s="317" t="str">
        <f>'Calculs et formules'!L55</f>
        <v>Cartes des risques d'inondation fluviale</v>
      </c>
      <c r="E50" s="310" t="s">
        <v>177</v>
      </c>
      <c r="F50" s="299" t="s">
        <v>176</v>
      </c>
      <c r="G50" s="299" t="s">
        <v>175</v>
      </c>
      <c r="H50" s="299" t="s">
        <v>178</v>
      </c>
      <c r="I50" s="301" t="s">
        <v>23</v>
      </c>
      <c r="J50" s="763"/>
      <c r="N50" s="284"/>
      <c r="O50" s="283"/>
      <c r="P50" s="283"/>
      <c r="Q50" s="283"/>
      <c r="R50" s="752"/>
      <c r="S50" s="752"/>
      <c r="T50" s="752"/>
      <c r="U50" s="752"/>
      <c r="X50" s="212"/>
    </row>
    <row r="51" spans="1:25" ht="20.100000000000001" customHeight="1" thickBot="1" x14ac:dyDescent="0.3">
      <c r="A51" s="1"/>
      <c r="B51" s="755"/>
      <c r="C51" s="305" t="s">
        <v>63</v>
      </c>
      <c r="D51" s="321" t="str">
        <f>'Calculs et formules'!L56</f>
        <v>Cartes des risques d'inondation fluviale</v>
      </c>
      <c r="E51" s="305" t="s">
        <v>177</v>
      </c>
      <c r="F51" s="303" t="s">
        <v>176</v>
      </c>
      <c r="G51" s="303" t="s">
        <v>175</v>
      </c>
      <c r="H51" s="303" t="s">
        <v>178</v>
      </c>
      <c r="I51" s="306" t="s">
        <v>23</v>
      </c>
      <c r="J51" s="763"/>
      <c r="N51" s="284"/>
      <c r="O51" s="283"/>
      <c r="P51" s="283"/>
      <c r="Q51" s="283"/>
      <c r="R51" s="752"/>
      <c r="S51" s="752"/>
      <c r="T51" s="752"/>
      <c r="U51" s="752"/>
      <c r="X51" s="212"/>
    </row>
    <row r="52" spans="1:25" ht="20.100000000000001" customHeight="1" thickBot="1" x14ac:dyDescent="0.3">
      <c r="A52" s="1"/>
      <c r="B52" s="754" t="str">
        <f>B22</f>
        <v>D: Inondations côtières / littorales</v>
      </c>
      <c r="C52" s="263" t="s">
        <v>18</v>
      </c>
      <c r="D52" s="314" t="str">
        <f>'Calculs et formules'!L57</f>
        <v>Gestion stratégique du zone côtière</v>
      </c>
      <c r="E52" s="308" t="s">
        <v>177</v>
      </c>
      <c r="F52" s="263" t="s">
        <v>176</v>
      </c>
      <c r="G52" s="263" t="s">
        <v>175</v>
      </c>
      <c r="H52" s="263" t="s">
        <v>178</v>
      </c>
      <c r="I52" s="301" t="s">
        <v>23</v>
      </c>
      <c r="J52" s="763" t="str">
        <f>IF(ISERROR('Calculs et formules'!R57),"N/A",'Calculs et formules'!R57)</f>
        <v>N/A</v>
      </c>
      <c r="N52" s="284"/>
      <c r="O52" s="283"/>
      <c r="P52" s="283"/>
      <c r="Q52" s="283"/>
      <c r="R52" s="752"/>
      <c r="S52" s="752"/>
      <c r="T52" s="752"/>
      <c r="U52" s="752"/>
      <c r="X52" s="212"/>
    </row>
    <row r="53" spans="1:25" ht="20.100000000000001" customHeight="1" thickBot="1" x14ac:dyDescent="0.3">
      <c r="A53" s="1"/>
      <c r="B53" s="755"/>
      <c r="C53" s="299" t="s">
        <v>64</v>
      </c>
      <c r="D53" s="317" t="str">
        <f>'Calculs et formules'!L58</f>
        <v>Cartes des risques d'inondation côtières</v>
      </c>
      <c r="E53" s="310" t="s">
        <v>177</v>
      </c>
      <c r="F53" s="299" t="s">
        <v>176</v>
      </c>
      <c r="G53" s="299" t="s">
        <v>175</v>
      </c>
      <c r="H53" s="299" t="s">
        <v>178</v>
      </c>
      <c r="I53" s="301" t="s">
        <v>23</v>
      </c>
      <c r="J53" s="763"/>
      <c r="N53" s="284"/>
      <c r="O53" s="283"/>
      <c r="P53" s="283"/>
      <c r="Q53" s="283"/>
      <c r="R53" s="752"/>
      <c r="S53" s="752"/>
      <c r="T53" s="752"/>
      <c r="U53" s="752"/>
      <c r="X53" s="212"/>
    </row>
    <row r="54" spans="1:25" ht="20.100000000000001" customHeight="1" thickBot="1" x14ac:dyDescent="0.3">
      <c r="A54" s="1"/>
      <c r="B54" s="757"/>
      <c r="C54" s="303" t="s">
        <v>65</v>
      </c>
      <c r="D54" s="321" t="str">
        <f>'Calculs et formules'!L59</f>
        <v>Cartes des risques d'inondation côtières</v>
      </c>
      <c r="E54" s="305" t="s">
        <v>177</v>
      </c>
      <c r="F54" s="303" t="s">
        <v>176</v>
      </c>
      <c r="G54" s="303" t="s">
        <v>175</v>
      </c>
      <c r="H54" s="303" t="s">
        <v>178</v>
      </c>
      <c r="I54" s="306" t="s">
        <v>23</v>
      </c>
      <c r="J54" s="763"/>
      <c r="N54" s="284"/>
      <c r="O54" s="283"/>
      <c r="P54" s="283"/>
      <c r="Q54" s="283"/>
      <c r="R54" s="752"/>
      <c r="S54" s="752"/>
      <c r="T54" s="752"/>
      <c r="U54" s="752"/>
      <c r="X54" s="212"/>
    </row>
    <row r="55" spans="1:25" ht="20.100000000000001" customHeight="1" x14ac:dyDescent="0.25">
      <c r="A55" s="1"/>
      <c r="N55" s="284"/>
      <c r="O55" s="283"/>
      <c r="P55" s="283"/>
      <c r="Q55" s="283"/>
      <c r="R55" s="283"/>
      <c r="S55" s="283"/>
      <c r="T55" s="284"/>
      <c r="U55" s="284"/>
      <c r="X55" s="212"/>
    </row>
    <row r="56" spans="1:25" ht="20.100000000000001" customHeight="1" x14ac:dyDescent="0.25">
      <c r="A56" s="1"/>
      <c r="N56" s="284"/>
      <c r="O56" s="283"/>
      <c r="P56" s="283"/>
      <c r="Q56" s="283"/>
      <c r="R56" s="283"/>
      <c r="S56" s="283"/>
      <c r="T56" s="284"/>
      <c r="U56" s="284"/>
    </row>
    <row r="57" spans="1:25" ht="14.1" customHeight="1" x14ac:dyDescent="0.25">
      <c r="A57" s="1"/>
      <c r="B57" s="112"/>
      <c r="C57" s="112"/>
      <c r="D57" s="112"/>
      <c r="E57" s="277"/>
      <c r="F57" s="277"/>
      <c r="G57" s="277"/>
      <c r="H57" s="277"/>
      <c r="I57" s="277"/>
      <c r="J57" s="112"/>
      <c r="N57" s="284"/>
      <c r="O57" s="283"/>
      <c r="P57" s="283"/>
      <c r="Q57" s="283"/>
      <c r="R57" s="283"/>
      <c r="S57" s="283"/>
      <c r="T57" s="284"/>
      <c r="U57" s="284"/>
    </row>
    <row r="58" spans="1:25" ht="39.9" customHeight="1" x14ac:dyDescent="0.3">
      <c r="A58" s="1"/>
      <c r="B58" s="196" t="e" vm="5">
        <v>#VALUE!</v>
      </c>
      <c r="C58" s="276" t="s">
        <v>248</v>
      </c>
      <c r="D58" s="276"/>
      <c r="E58" s="277"/>
      <c r="F58" s="277"/>
      <c r="G58" s="112"/>
      <c r="H58" s="112"/>
      <c r="I58" s="112"/>
      <c r="J58" s="112"/>
      <c r="N58" s="282"/>
      <c r="O58" s="283"/>
      <c r="P58" s="283"/>
      <c r="Q58" s="283"/>
      <c r="R58" s="283"/>
      <c r="S58" s="283"/>
      <c r="T58" s="284"/>
      <c r="U58" s="284"/>
    </row>
    <row r="59" spans="1:25" ht="14.1" customHeight="1" x14ac:dyDescent="0.25">
      <c r="A59" s="1"/>
      <c r="B59" s="112"/>
      <c r="C59" s="112"/>
      <c r="D59" s="276"/>
      <c r="E59" s="277"/>
      <c r="F59" s="277"/>
      <c r="G59" s="112"/>
      <c r="H59" s="112"/>
      <c r="I59" s="112"/>
      <c r="J59" s="112"/>
      <c r="N59" s="284"/>
      <c r="O59" s="283"/>
      <c r="P59" s="283"/>
      <c r="Q59" s="283"/>
      <c r="R59" s="283"/>
      <c r="S59" s="283"/>
      <c r="T59" s="284"/>
      <c r="U59" s="284"/>
    </row>
    <row r="60" spans="1:25" ht="20.100000000000001" customHeight="1" thickBot="1" x14ac:dyDescent="0.3">
      <c r="A60" s="1"/>
      <c r="B60" s="312" t="s">
        <v>345</v>
      </c>
      <c r="C60" s="764" t="s">
        <v>57</v>
      </c>
      <c r="D60" s="764"/>
      <c r="E60" s="765" t="s">
        <v>346</v>
      </c>
      <c r="F60" s="765"/>
      <c r="G60" s="765"/>
      <c r="H60" s="765"/>
      <c r="I60" s="765"/>
      <c r="J60" s="313" t="s">
        <v>345</v>
      </c>
      <c r="N60" s="293"/>
      <c r="O60" s="293"/>
      <c r="P60" s="293"/>
      <c r="Q60" s="293"/>
      <c r="R60" s="753"/>
      <c r="S60" s="753"/>
      <c r="T60" s="753"/>
      <c r="U60" s="753"/>
      <c r="X60" s="212"/>
      <c r="Y60" s="212"/>
    </row>
    <row r="61" spans="1:25" ht="20.100000000000001" customHeight="1" thickBot="1" x14ac:dyDescent="0.3">
      <c r="A61" s="285"/>
      <c r="B61" s="754" t="str">
        <f>B32</f>
        <v>A: Aléas d'inondation combinés</v>
      </c>
      <c r="C61" s="310" t="s">
        <v>26</v>
      </c>
      <c r="D61" s="322" t="str">
        <f>'Calculs et formules'!L60</f>
        <v>Plan d'adaptation au climat</v>
      </c>
      <c r="E61" s="297" t="s">
        <v>177</v>
      </c>
      <c r="F61" s="295" t="s">
        <v>176</v>
      </c>
      <c r="G61" s="295" t="s">
        <v>175</v>
      </c>
      <c r="H61" s="295" t="s">
        <v>178</v>
      </c>
      <c r="I61" s="323"/>
      <c r="J61" s="763" t="str">
        <f>IF(ISERROR('Calculs et formules'!R60),"N/A",'Calculs et formules'!R60)</f>
        <v>N/A</v>
      </c>
      <c r="N61" s="284"/>
      <c r="O61" s="283"/>
      <c r="P61" s="283"/>
      <c r="Q61" s="283"/>
      <c r="R61" s="752"/>
      <c r="S61" s="752"/>
      <c r="T61" s="752"/>
      <c r="U61" s="752"/>
      <c r="X61" s="212"/>
      <c r="Y61" s="212"/>
    </row>
    <row r="62" spans="1:25" ht="20.100000000000001" customHeight="1" thickBot="1" x14ac:dyDescent="0.3">
      <c r="A62" s="285"/>
      <c r="B62" s="755"/>
      <c r="C62" s="310" t="s">
        <v>66</v>
      </c>
      <c r="D62" s="322" t="str">
        <f>'Calculs et formules'!L61</f>
        <v>Infrastructures essentielles - Alimentation électrique</v>
      </c>
      <c r="E62" s="310" t="s">
        <v>177</v>
      </c>
      <c r="F62" s="299" t="s">
        <v>176</v>
      </c>
      <c r="G62" s="299" t="s">
        <v>175</v>
      </c>
      <c r="H62" s="299" t="s">
        <v>178</v>
      </c>
      <c r="I62" s="301"/>
      <c r="J62" s="763"/>
      <c r="N62" s="284"/>
      <c r="O62" s="283"/>
      <c r="P62" s="283"/>
      <c r="Q62" s="283"/>
      <c r="R62" s="752"/>
      <c r="S62" s="752"/>
      <c r="T62" s="752"/>
      <c r="U62" s="752"/>
      <c r="X62" s="212"/>
      <c r="Y62" s="212"/>
    </row>
    <row r="63" spans="1:25" ht="20.100000000000001" customHeight="1" thickBot="1" x14ac:dyDescent="0.3">
      <c r="A63" s="285"/>
      <c r="B63" s="755"/>
      <c r="C63" s="310" t="s">
        <v>67</v>
      </c>
      <c r="D63" s="322" t="str">
        <f>'Calculs et formules'!L62</f>
        <v>Infrastructures essentielles - Télécommunications</v>
      </c>
      <c r="E63" s="310" t="s">
        <v>177</v>
      </c>
      <c r="F63" s="299" t="s">
        <v>176</v>
      </c>
      <c r="G63" s="299" t="s">
        <v>175</v>
      </c>
      <c r="H63" s="299" t="s">
        <v>178</v>
      </c>
      <c r="I63" s="301"/>
      <c r="J63" s="763"/>
      <c r="N63" s="284"/>
      <c r="O63" s="283"/>
      <c r="P63" s="283"/>
      <c r="Q63" s="283"/>
      <c r="R63" s="752"/>
      <c r="S63" s="752"/>
      <c r="T63" s="752"/>
      <c r="U63" s="752"/>
      <c r="X63" s="212"/>
      <c r="Y63" s="212"/>
    </row>
    <row r="64" spans="1:25" ht="20.100000000000001" customHeight="1" thickBot="1" x14ac:dyDescent="0.3">
      <c r="A64" s="285"/>
      <c r="B64" s="755"/>
      <c r="C64" s="310" t="s">
        <v>68</v>
      </c>
      <c r="D64" s="322" t="str">
        <f>'Calculs et formules'!L63</f>
        <v>Infrastructures essentielles - Transport</v>
      </c>
      <c r="E64" s="310" t="s">
        <v>177</v>
      </c>
      <c r="F64" s="299" t="s">
        <v>176</v>
      </c>
      <c r="G64" s="299" t="s">
        <v>175</v>
      </c>
      <c r="H64" s="299" t="s">
        <v>178</v>
      </c>
      <c r="I64" s="301"/>
      <c r="J64" s="763"/>
      <c r="N64" s="284"/>
      <c r="O64" s="283"/>
      <c r="P64" s="283"/>
      <c r="Q64" s="283"/>
      <c r="R64" s="752"/>
      <c r="S64" s="752"/>
      <c r="T64" s="752"/>
      <c r="U64" s="752"/>
      <c r="X64" s="212"/>
      <c r="Y64" s="212"/>
    </row>
    <row r="65" spans="1:25" ht="20.100000000000001" customHeight="1" thickBot="1" x14ac:dyDescent="0.3">
      <c r="A65" s="285"/>
      <c r="B65" s="755"/>
      <c r="C65" s="310" t="s">
        <v>69</v>
      </c>
      <c r="D65" s="322" t="str">
        <f>'Calculs et formules'!L64</f>
        <v>Infrastructures essentielles - Eau potable</v>
      </c>
      <c r="E65" s="310" t="s">
        <v>177</v>
      </c>
      <c r="F65" s="299" t="s">
        <v>176</v>
      </c>
      <c r="G65" s="299" t="s">
        <v>175</v>
      </c>
      <c r="H65" s="299" t="s">
        <v>178</v>
      </c>
      <c r="I65" s="301"/>
      <c r="J65" s="763"/>
      <c r="N65" s="284"/>
      <c r="O65" s="283"/>
      <c r="P65" s="283"/>
      <c r="Q65" s="283"/>
      <c r="R65" s="752"/>
      <c r="S65" s="752"/>
      <c r="T65" s="752"/>
      <c r="U65" s="752"/>
      <c r="X65" s="212"/>
      <c r="Y65" s="212"/>
    </row>
    <row r="66" spans="1:25" ht="20.100000000000001" customHeight="1" thickBot="1" x14ac:dyDescent="0.3">
      <c r="A66" s="285"/>
      <c r="B66" s="755"/>
      <c r="C66" s="324" t="s">
        <v>70</v>
      </c>
      <c r="D66" s="325" t="str">
        <f>'Calculs et formules'!L65</f>
        <v>Infrastructures essentielles - Eaux usées</v>
      </c>
      <c r="E66" s="324" t="s">
        <v>177</v>
      </c>
      <c r="F66" s="326" t="s">
        <v>176</v>
      </c>
      <c r="G66" s="326" t="s">
        <v>175</v>
      </c>
      <c r="H66" s="326" t="s">
        <v>178</v>
      </c>
      <c r="I66" s="327"/>
      <c r="J66" s="763"/>
      <c r="N66" s="284"/>
      <c r="O66" s="283"/>
      <c r="P66" s="283"/>
      <c r="Q66" s="283"/>
      <c r="R66" s="752"/>
      <c r="S66" s="752"/>
      <c r="T66" s="752"/>
      <c r="U66" s="752"/>
      <c r="X66" s="212"/>
      <c r="Y66" s="212"/>
    </row>
    <row r="67" spans="1:25" ht="20.100000000000001" customHeight="1" thickBot="1" x14ac:dyDescent="0.3">
      <c r="A67" s="285"/>
      <c r="B67" s="755"/>
      <c r="C67" s="310" t="s">
        <v>71</v>
      </c>
      <c r="D67" s="322" t="str">
        <f>'Calculs et formules'!L66</f>
        <v>Infrastructures essentielles - Alimentation</v>
      </c>
      <c r="E67" s="310" t="s">
        <v>177</v>
      </c>
      <c r="F67" s="299" t="s">
        <v>176</v>
      </c>
      <c r="G67" s="299" t="s">
        <v>175</v>
      </c>
      <c r="H67" s="299" t="s">
        <v>178</v>
      </c>
      <c r="I67" s="301"/>
      <c r="J67" s="763"/>
      <c r="N67" s="284"/>
      <c r="O67" s="283"/>
      <c r="P67" s="283"/>
      <c r="Q67" s="283"/>
      <c r="R67" s="752"/>
      <c r="S67" s="752"/>
      <c r="T67" s="752"/>
      <c r="U67" s="752"/>
      <c r="X67" s="212"/>
      <c r="Y67" s="212"/>
    </row>
    <row r="68" spans="1:25" ht="20.100000000000001" customHeight="1" thickBot="1" x14ac:dyDescent="0.3">
      <c r="A68" s="285"/>
      <c r="B68" s="755"/>
      <c r="C68" s="308" t="s">
        <v>72</v>
      </c>
      <c r="D68" s="285" t="str">
        <f>'Calculs et formules'!L67</f>
        <v>Infrastructures essentielles - Services de santé</v>
      </c>
      <c r="E68" s="308" t="s">
        <v>177</v>
      </c>
      <c r="F68" s="263" t="s">
        <v>176</v>
      </c>
      <c r="G68" s="263" t="s">
        <v>175</v>
      </c>
      <c r="H68" s="263" t="s">
        <v>178</v>
      </c>
      <c r="I68" s="309"/>
      <c r="J68" s="763"/>
      <c r="N68" s="284"/>
      <c r="O68" s="283"/>
      <c r="P68" s="283"/>
      <c r="Q68" s="283"/>
      <c r="R68" s="752"/>
      <c r="S68" s="752"/>
      <c r="T68" s="752"/>
      <c r="U68" s="752"/>
      <c r="X68" s="212"/>
      <c r="Y68" s="212"/>
    </row>
    <row r="69" spans="1:25" ht="20.100000000000001" customHeight="1" thickBot="1" x14ac:dyDescent="0.3">
      <c r="A69" s="285"/>
      <c r="B69" s="755"/>
      <c r="C69" s="310" t="s">
        <v>73</v>
      </c>
      <c r="D69" s="322" t="str">
        <f>'Calculs et formules'!L68</f>
        <v>Infrastructures essentielles - Services de gestion des urgences</v>
      </c>
      <c r="E69" s="310" t="s">
        <v>177</v>
      </c>
      <c r="F69" s="299" t="s">
        <v>176</v>
      </c>
      <c r="G69" s="299" t="s">
        <v>175</v>
      </c>
      <c r="H69" s="299" t="s">
        <v>178</v>
      </c>
      <c r="I69" s="301"/>
      <c r="J69" s="763"/>
      <c r="N69" s="284"/>
      <c r="O69" s="283"/>
      <c r="P69" s="283"/>
      <c r="Q69" s="283"/>
      <c r="R69" s="752"/>
      <c r="S69" s="752"/>
      <c r="T69" s="752"/>
      <c r="U69" s="752"/>
      <c r="X69" s="212"/>
      <c r="Y69" s="212"/>
    </row>
    <row r="70" spans="1:25" ht="20.100000000000001" customHeight="1" thickBot="1" x14ac:dyDescent="0.3">
      <c r="A70" s="285"/>
      <c r="B70" s="755"/>
      <c r="C70" s="308" t="s">
        <v>74</v>
      </c>
      <c r="D70" s="285" t="str">
        <f>'Calculs et formules'!L69</f>
        <v>Planification de la gestion des actifs</v>
      </c>
      <c r="E70" s="308" t="s">
        <v>177</v>
      </c>
      <c r="F70" s="263" t="s">
        <v>176</v>
      </c>
      <c r="G70" s="263" t="s">
        <v>175</v>
      </c>
      <c r="H70" s="263" t="s">
        <v>178</v>
      </c>
      <c r="I70" s="309"/>
      <c r="J70" s="763"/>
      <c r="N70" s="284"/>
      <c r="O70" s="283"/>
      <c r="P70" s="283"/>
      <c r="Q70" s="283"/>
      <c r="R70" s="752"/>
      <c r="S70" s="752"/>
      <c r="T70" s="752"/>
      <c r="U70" s="752"/>
      <c r="X70" s="212"/>
      <c r="Y70" s="212"/>
    </row>
    <row r="71" spans="1:25" ht="20.100000000000001" customHeight="1" thickBot="1" x14ac:dyDescent="0.3">
      <c r="A71" s="285"/>
      <c r="B71" s="755"/>
      <c r="C71" s="310" t="s">
        <v>75</v>
      </c>
      <c r="D71" s="322" t="str">
        <f>'Calculs et formules'!L70</f>
        <v>Planification de la gestion des actifs</v>
      </c>
      <c r="E71" s="310" t="s">
        <v>177</v>
      </c>
      <c r="F71" s="299" t="s">
        <v>176</v>
      </c>
      <c r="G71" s="299" t="s">
        <v>175</v>
      </c>
      <c r="H71" s="299" t="s">
        <v>178</v>
      </c>
      <c r="I71" s="301"/>
      <c r="J71" s="763"/>
      <c r="N71" s="284"/>
      <c r="O71" s="283"/>
      <c r="P71" s="283"/>
      <c r="Q71" s="283"/>
      <c r="R71" s="752"/>
      <c r="S71" s="752"/>
      <c r="T71" s="752"/>
      <c r="U71" s="752"/>
      <c r="X71" s="212"/>
      <c r="Y71" s="212"/>
    </row>
    <row r="72" spans="1:25" ht="20.100000000000001" customHeight="1" thickBot="1" x14ac:dyDescent="0.3">
      <c r="A72" s="285"/>
      <c r="B72" s="755"/>
      <c r="C72" s="308" t="s">
        <v>33</v>
      </c>
      <c r="D72" s="285" t="str">
        <f>'Calculs et formules'!L71</f>
        <v>Gestion des actifs naturels</v>
      </c>
      <c r="E72" s="308" t="s">
        <v>177</v>
      </c>
      <c r="F72" s="263" t="s">
        <v>176</v>
      </c>
      <c r="G72" s="263" t="s">
        <v>175</v>
      </c>
      <c r="H72" s="263" t="s">
        <v>178</v>
      </c>
      <c r="I72" s="309"/>
      <c r="J72" s="763"/>
      <c r="N72" s="284"/>
      <c r="O72" s="283"/>
      <c r="P72" s="283"/>
      <c r="Q72" s="283"/>
      <c r="R72" s="752"/>
      <c r="S72" s="752"/>
      <c r="T72" s="752"/>
      <c r="U72" s="752"/>
      <c r="X72" s="212"/>
      <c r="Y72" s="212"/>
    </row>
    <row r="73" spans="1:25" ht="20.100000000000001" customHeight="1" thickBot="1" x14ac:dyDescent="0.3">
      <c r="A73" s="285"/>
      <c r="B73" s="755"/>
      <c r="C73" s="310" t="s">
        <v>35</v>
      </c>
      <c r="D73" s="322" t="str">
        <f>'Calculs et formules'!L72</f>
        <v>Gestion des actifs naturels</v>
      </c>
      <c r="E73" s="310" t="s">
        <v>177</v>
      </c>
      <c r="F73" s="299" t="s">
        <v>176</v>
      </c>
      <c r="G73" s="299" t="s">
        <v>175</v>
      </c>
      <c r="H73" s="299" t="s">
        <v>178</v>
      </c>
      <c r="I73" s="301"/>
      <c r="J73" s="763"/>
      <c r="N73" s="284"/>
      <c r="O73" s="283"/>
      <c r="P73" s="283"/>
      <c r="Q73" s="283"/>
      <c r="R73" s="752"/>
      <c r="S73" s="752"/>
      <c r="T73" s="752"/>
      <c r="U73" s="752"/>
      <c r="X73" s="212"/>
      <c r="Y73" s="212"/>
    </row>
    <row r="74" spans="1:25" ht="20.100000000000001" customHeight="1" thickBot="1" x14ac:dyDescent="0.3">
      <c r="A74" s="285"/>
      <c r="B74" s="755"/>
      <c r="C74" s="308" t="s">
        <v>49</v>
      </c>
      <c r="D74" s="285" t="str">
        <f>'Calculs et formules'!L73</f>
        <v>Résilience des habitations aux inondations</v>
      </c>
      <c r="E74" s="308" t="s">
        <v>177</v>
      </c>
      <c r="F74" s="263" t="s">
        <v>176</v>
      </c>
      <c r="G74" s="263" t="s">
        <v>175</v>
      </c>
      <c r="H74" s="263" t="s">
        <v>178</v>
      </c>
      <c r="I74" s="309"/>
      <c r="J74" s="763"/>
      <c r="N74" s="284"/>
      <c r="O74" s="283"/>
      <c r="P74" s="283"/>
      <c r="Q74" s="283"/>
      <c r="R74" s="752"/>
      <c r="S74" s="752"/>
      <c r="T74" s="752"/>
      <c r="U74" s="752"/>
      <c r="X74" s="212"/>
      <c r="Y74" s="212"/>
    </row>
    <row r="75" spans="1:25" ht="20.100000000000001" customHeight="1" thickBot="1" x14ac:dyDescent="0.3">
      <c r="A75" s="285"/>
      <c r="B75" s="755"/>
      <c r="C75" s="310" t="s">
        <v>51</v>
      </c>
      <c r="D75" s="322" t="str">
        <f>'Calculs et formules'!L74</f>
        <v>Résilience aux inondations des biens immobiliers commerciaux</v>
      </c>
      <c r="E75" s="310" t="s">
        <v>177</v>
      </c>
      <c r="F75" s="299" t="s">
        <v>176</v>
      </c>
      <c r="G75" s="299" t="s">
        <v>175</v>
      </c>
      <c r="H75" s="299" t="s">
        <v>178</v>
      </c>
      <c r="I75" s="301"/>
      <c r="J75" s="763"/>
      <c r="N75" s="284"/>
      <c r="O75" s="283"/>
      <c r="P75" s="283"/>
      <c r="Q75" s="283"/>
      <c r="R75" s="752"/>
      <c r="S75" s="752"/>
      <c r="T75" s="752"/>
      <c r="U75" s="752"/>
      <c r="X75" s="212"/>
      <c r="Y75" s="212"/>
    </row>
    <row r="76" spans="1:25" ht="20.100000000000001" customHeight="1" thickBot="1" x14ac:dyDescent="0.3">
      <c r="A76" s="285"/>
      <c r="B76" s="755"/>
      <c r="C76" s="308" t="s">
        <v>76</v>
      </c>
      <c r="D76" s="285" t="str">
        <f>'Calculs et formules'!L75</f>
        <v xml:space="preserve">Gestion de la réponse aux urgences </v>
      </c>
      <c r="E76" s="308" t="s">
        <v>177</v>
      </c>
      <c r="F76" s="263" t="s">
        <v>176</v>
      </c>
      <c r="G76" s="263" t="s">
        <v>175</v>
      </c>
      <c r="H76" s="263" t="s">
        <v>178</v>
      </c>
      <c r="I76" s="309"/>
      <c r="J76" s="763"/>
      <c r="N76" s="284"/>
      <c r="O76" s="283"/>
      <c r="P76" s="283"/>
      <c r="Q76" s="283"/>
      <c r="R76" s="752"/>
      <c r="S76" s="752"/>
      <c r="T76" s="752"/>
      <c r="U76" s="752"/>
      <c r="X76" s="212"/>
      <c r="Y76" s="212"/>
    </row>
    <row r="77" spans="1:25" ht="20.100000000000001" customHeight="1" thickBot="1" x14ac:dyDescent="0.3">
      <c r="A77" s="285"/>
      <c r="B77" s="755"/>
      <c r="C77" s="310" t="s">
        <v>77</v>
      </c>
      <c r="D77" s="322" t="str">
        <f>'Calculs et formules'!L76</f>
        <v>Systèmes de prévision et d'alerte aux inondations</v>
      </c>
      <c r="E77" s="310" t="s">
        <v>177</v>
      </c>
      <c r="F77" s="299" t="s">
        <v>176</v>
      </c>
      <c r="G77" s="299" t="s">
        <v>175</v>
      </c>
      <c r="H77" s="299" t="s">
        <v>178</v>
      </c>
      <c r="I77" s="301"/>
      <c r="J77" s="763"/>
      <c r="N77" s="284"/>
      <c r="O77" s="283"/>
      <c r="P77" s="283"/>
      <c r="Q77" s="283"/>
      <c r="R77" s="752"/>
      <c r="S77" s="752"/>
      <c r="T77" s="752"/>
      <c r="U77" s="752"/>
      <c r="X77" s="212"/>
      <c r="Y77" s="212"/>
    </row>
    <row r="78" spans="1:25" ht="20.100000000000001" customHeight="1" thickBot="1" x14ac:dyDescent="0.3">
      <c r="A78" s="285"/>
      <c r="B78" s="755"/>
      <c r="C78" s="308" t="s">
        <v>78</v>
      </c>
      <c r="D78" s="285" t="str">
        <f>'Calculs et formules'!L77</f>
        <v>Agent d'adaptation aux changements climatiques</v>
      </c>
      <c r="E78" s="308" t="s">
        <v>177</v>
      </c>
      <c r="F78" s="263" t="s">
        <v>176</v>
      </c>
      <c r="G78" s="263" t="s">
        <v>175</v>
      </c>
      <c r="H78" s="263" t="s">
        <v>178</v>
      </c>
      <c r="I78" s="309"/>
      <c r="J78" s="763"/>
      <c r="N78" s="284"/>
      <c r="O78" s="283"/>
      <c r="P78" s="283"/>
      <c r="Q78" s="283"/>
      <c r="R78" s="752"/>
      <c r="S78" s="752"/>
      <c r="T78" s="752"/>
      <c r="U78" s="752"/>
      <c r="X78" s="212"/>
      <c r="Y78" s="212"/>
    </row>
    <row r="79" spans="1:25" ht="20.100000000000001" customHeight="1" thickBot="1" x14ac:dyDescent="0.3">
      <c r="A79" s="285"/>
      <c r="B79" s="755"/>
      <c r="C79" s="310" t="s">
        <v>79</v>
      </c>
      <c r="D79" s="322" t="str">
        <f>'Calculs et formules'!L78</f>
        <v>Capacité municipal - Mandat</v>
      </c>
      <c r="E79" s="310" t="s">
        <v>177</v>
      </c>
      <c r="F79" s="299" t="s">
        <v>176</v>
      </c>
      <c r="G79" s="299" t="s">
        <v>175</v>
      </c>
      <c r="H79" s="299" t="s">
        <v>178</v>
      </c>
      <c r="I79" s="301"/>
      <c r="J79" s="763"/>
      <c r="N79" s="284"/>
      <c r="O79" s="283"/>
      <c r="P79" s="283"/>
      <c r="Q79" s="283"/>
      <c r="R79" s="752"/>
      <c r="S79" s="752"/>
      <c r="T79" s="752"/>
      <c r="U79" s="752"/>
      <c r="X79" s="212"/>
      <c r="Y79" s="212"/>
    </row>
    <row r="80" spans="1:25" ht="20.100000000000001" customHeight="1" thickBot="1" x14ac:dyDescent="0.3">
      <c r="A80" s="285"/>
      <c r="B80" s="755"/>
      <c r="C80" s="308" t="s">
        <v>80</v>
      </c>
      <c r="D80" s="285" t="str">
        <f>'Calculs et formules'!L79</f>
        <v>Capacité municipal - Connaissances</v>
      </c>
      <c r="E80" s="308" t="s">
        <v>177</v>
      </c>
      <c r="F80" s="263" t="s">
        <v>176</v>
      </c>
      <c r="G80" s="263" t="s">
        <v>175</v>
      </c>
      <c r="H80" s="263" t="s">
        <v>178</v>
      </c>
      <c r="I80" s="309"/>
      <c r="J80" s="763"/>
      <c r="N80" s="284"/>
      <c r="O80" s="283"/>
      <c r="P80" s="283"/>
      <c r="Q80" s="283"/>
      <c r="R80" s="752"/>
      <c r="S80" s="752"/>
      <c r="T80" s="752"/>
      <c r="U80" s="752"/>
      <c r="X80" s="212"/>
      <c r="Y80" s="212"/>
    </row>
    <row r="81" spans="1:25" ht="20.100000000000001" customHeight="1" thickBot="1" x14ac:dyDescent="0.3">
      <c r="A81" s="285"/>
      <c r="B81" s="755"/>
      <c r="C81" s="310" t="s">
        <v>81</v>
      </c>
      <c r="D81" s="322" t="str">
        <f>'Calculs et formules'!L80</f>
        <v>Capacité du personnel municipal et du conseil municipal - Formation</v>
      </c>
      <c r="E81" s="310" t="s">
        <v>177</v>
      </c>
      <c r="F81" s="299" t="s">
        <v>176</v>
      </c>
      <c r="G81" s="299" t="s">
        <v>175</v>
      </c>
      <c r="H81" s="299" t="s">
        <v>178</v>
      </c>
      <c r="I81" s="301"/>
      <c r="J81" s="763"/>
      <c r="N81" s="284"/>
      <c r="O81" s="283"/>
      <c r="P81" s="283"/>
      <c r="Q81" s="283"/>
      <c r="R81" s="752"/>
      <c r="S81" s="752"/>
      <c r="T81" s="752"/>
      <c r="U81" s="752"/>
      <c r="X81" s="212"/>
      <c r="Y81" s="212"/>
    </row>
    <row r="82" spans="1:25" ht="20.100000000000001" customHeight="1" thickBot="1" x14ac:dyDescent="0.3">
      <c r="A82" s="285"/>
      <c r="B82" s="755"/>
      <c r="C82" s="308" t="s">
        <v>82</v>
      </c>
      <c r="D82" s="285" t="str">
        <f>'Calculs et formules'!L81</f>
        <v>Capacité du personnel municipal et du conseil municipal - Outils</v>
      </c>
      <c r="E82" s="308" t="s">
        <v>177</v>
      </c>
      <c r="F82" s="263" t="s">
        <v>176</v>
      </c>
      <c r="G82" s="263" t="s">
        <v>175</v>
      </c>
      <c r="H82" s="263" t="s">
        <v>178</v>
      </c>
      <c r="I82" s="309"/>
      <c r="J82" s="763"/>
      <c r="N82" s="284"/>
      <c r="O82" s="283"/>
      <c r="P82" s="283"/>
      <c r="Q82" s="283"/>
      <c r="R82" s="752"/>
      <c r="S82" s="752"/>
      <c r="T82" s="752"/>
      <c r="U82" s="752"/>
      <c r="X82" s="212"/>
      <c r="Y82" s="212"/>
    </row>
    <row r="83" spans="1:25" ht="20.100000000000001" customHeight="1" thickBot="1" x14ac:dyDescent="0.3">
      <c r="A83" s="285"/>
      <c r="B83" s="755"/>
      <c r="C83" s="310" t="s">
        <v>83</v>
      </c>
      <c r="D83" s="322" t="str">
        <f>'Calculs et formules'!L82</f>
        <v>Capacité du personnel municipal et du conseil municipal - Financements</v>
      </c>
      <c r="E83" s="310" t="s">
        <v>177</v>
      </c>
      <c r="F83" s="299" t="s">
        <v>176</v>
      </c>
      <c r="G83" s="299" t="s">
        <v>175</v>
      </c>
      <c r="H83" s="299" t="s">
        <v>178</v>
      </c>
      <c r="I83" s="301"/>
      <c r="J83" s="763"/>
      <c r="N83" s="284"/>
      <c r="O83" s="283"/>
      <c r="P83" s="283"/>
      <c r="Q83" s="283"/>
      <c r="R83" s="752"/>
      <c r="S83" s="752"/>
      <c r="T83" s="752"/>
      <c r="U83" s="752"/>
      <c r="X83" s="212"/>
      <c r="Y83" s="212"/>
    </row>
    <row r="84" spans="1:25" ht="20.100000000000001" customHeight="1" thickBot="1" x14ac:dyDescent="0.3">
      <c r="A84" s="285"/>
      <c r="B84" s="757"/>
      <c r="C84" s="305" t="s">
        <v>84</v>
      </c>
      <c r="D84" s="328" t="str">
        <f>'Calculs et formules'!L83</f>
        <v>Activités opérationnelles non urgentes qui soutiennent la préparation aux inondations</v>
      </c>
      <c r="E84" s="305" t="s">
        <v>177</v>
      </c>
      <c r="F84" s="303" t="s">
        <v>176</v>
      </c>
      <c r="G84" s="303" t="s">
        <v>175</v>
      </c>
      <c r="H84" s="303" t="s">
        <v>178</v>
      </c>
      <c r="I84" s="306"/>
      <c r="J84" s="763"/>
      <c r="N84" s="284"/>
      <c r="O84" s="283"/>
      <c r="P84" s="283"/>
      <c r="Q84" s="283"/>
      <c r="R84" s="752"/>
      <c r="S84" s="752"/>
      <c r="T84" s="752"/>
      <c r="U84" s="752"/>
      <c r="X84" s="212"/>
      <c r="Y84" s="212"/>
    </row>
    <row r="85" spans="1:25" ht="20.100000000000001" customHeight="1" thickBot="1" x14ac:dyDescent="0.3">
      <c r="A85" s="285"/>
      <c r="B85" s="754" t="str">
        <f>B45</f>
        <v>B: Pluies intenses / égouts</v>
      </c>
      <c r="C85" s="308" t="s">
        <v>2</v>
      </c>
      <c r="D85" s="285" t="str">
        <f>'Calculs et formules'!L84</f>
        <v>Système de gestion des eaux pluviales</v>
      </c>
      <c r="E85" s="308" t="s">
        <v>177</v>
      </c>
      <c r="F85" s="263" t="s">
        <v>176</v>
      </c>
      <c r="G85" s="263" t="s">
        <v>175</v>
      </c>
      <c r="H85" s="263" t="s">
        <v>178</v>
      </c>
      <c r="I85" s="309"/>
      <c r="J85" s="763" t="str">
        <f>IF(ISERROR('Calculs et formules'!R84),"N/A",'Calculs et formules'!R84)</f>
        <v>N/A</v>
      </c>
      <c r="N85" s="284"/>
      <c r="O85" s="283"/>
      <c r="P85" s="283"/>
      <c r="Q85" s="283"/>
      <c r="R85" s="752"/>
      <c r="S85" s="752"/>
      <c r="T85" s="752"/>
      <c r="U85" s="752"/>
      <c r="X85" s="212"/>
      <c r="Y85" s="212"/>
    </row>
    <row r="86" spans="1:25" ht="20.100000000000001" customHeight="1" thickBot="1" x14ac:dyDescent="0.3">
      <c r="A86" s="285"/>
      <c r="B86" s="755"/>
      <c r="C86" s="310" t="s">
        <v>4</v>
      </c>
      <c r="D86" s="322" t="str">
        <f>'Calculs et formules'!L85</f>
        <v>Système d'égouts sanitaires</v>
      </c>
      <c r="E86" s="310" t="s">
        <v>177</v>
      </c>
      <c r="F86" s="299" t="s">
        <v>176</v>
      </c>
      <c r="G86" s="299" t="s">
        <v>175</v>
      </c>
      <c r="H86" s="299" t="s">
        <v>178</v>
      </c>
      <c r="I86" s="301"/>
      <c r="J86" s="763"/>
      <c r="N86" s="284"/>
      <c r="O86" s="283"/>
      <c r="P86" s="283"/>
      <c r="Q86" s="283"/>
      <c r="R86" s="752"/>
      <c r="S86" s="752"/>
      <c r="T86" s="752"/>
      <c r="U86" s="752"/>
      <c r="X86" s="212"/>
      <c r="Y86" s="212"/>
    </row>
    <row r="87" spans="1:25" ht="20.100000000000001" customHeight="1" thickBot="1" x14ac:dyDescent="0.3">
      <c r="A87" s="285"/>
      <c r="B87" s="755"/>
      <c r="C87" s="308" t="s">
        <v>6</v>
      </c>
      <c r="D87" s="285" t="str">
        <f>'Calculs et formules'!L86</f>
        <v>Protection contre les inondations de sous-sols</v>
      </c>
      <c r="E87" s="308" t="s">
        <v>177</v>
      </c>
      <c r="F87" s="263" t="s">
        <v>176</v>
      </c>
      <c r="G87" s="263" t="s">
        <v>175</v>
      </c>
      <c r="H87" s="263" t="s">
        <v>178</v>
      </c>
      <c r="I87" s="309"/>
      <c r="J87" s="763"/>
      <c r="N87" s="284"/>
      <c r="O87" s="283"/>
      <c r="P87" s="283"/>
      <c r="Q87" s="283"/>
      <c r="R87" s="752"/>
      <c r="S87" s="752"/>
      <c r="T87" s="752"/>
      <c r="U87" s="752"/>
      <c r="X87" s="212"/>
      <c r="Y87" s="212"/>
    </row>
    <row r="88" spans="1:25" ht="20.100000000000001" customHeight="1" thickBot="1" x14ac:dyDescent="0.3">
      <c r="A88" s="285"/>
      <c r="B88" s="755"/>
      <c r="C88" s="310" t="s">
        <v>8</v>
      </c>
      <c r="D88" s="322" t="str">
        <f>'Calculs et formules'!L87</f>
        <v>Clapets anti-retour - Nouvelles constructions</v>
      </c>
      <c r="E88" s="310" t="s">
        <v>177</v>
      </c>
      <c r="F88" s="299" t="s">
        <v>176</v>
      </c>
      <c r="G88" s="299" t="s">
        <v>175</v>
      </c>
      <c r="H88" s="299" t="s">
        <v>178</v>
      </c>
      <c r="I88" s="301"/>
      <c r="J88" s="763"/>
      <c r="N88" s="284"/>
      <c r="O88" s="283"/>
      <c r="P88" s="283"/>
      <c r="Q88" s="283"/>
      <c r="R88" s="752"/>
      <c r="S88" s="752"/>
      <c r="T88" s="752"/>
      <c r="U88" s="752"/>
      <c r="X88" s="212"/>
      <c r="Y88" s="212"/>
    </row>
    <row r="89" spans="1:25" ht="20.100000000000001" customHeight="1" thickBot="1" x14ac:dyDescent="0.3">
      <c r="A89" s="285"/>
      <c r="B89" s="757"/>
      <c r="C89" s="305" t="s">
        <v>9</v>
      </c>
      <c r="D89" s="328" t="str">
        <f>'Calculs et formules'!L88</f>
        <v>Clapets anti-retour - Maisons existantes</v>
      </c>
      <c r="E89" s="305" t="s">
        <v>177</v>
      </c>
      <c r="F89" s="303" t="s">
        <v>176</v>
      </c>
      <c r="G89" s="303" t="s">
        <v>175</v>
      </c>
      <c r="H89" s="303" t="s">
        <v>178</v>
      </c>
      <c r="I89" s="306"/>
      <c r="J89" s="763"/>
      <c r="N89" s="284"/>
      <c r="O89" s="283"/>
      <c r="P89" s="283"/>
      <c r="Q89" s="283"/>
      <c r="R89" s="752"/>
      <c r="S89" s="752"/>
      <c r="T89" s="752"/>
      <c r="U89" s="752"/>
      <c r="X89" s="212"/>
      <c r="Y89" s="212"/>
    </row>
    <row r="90" spans="1:25" ht="20.100000000000001" customHeight="1" thickBot="1" x14ac:dyDescent="0.3">
      <c r="A90" s="285"/>
      <c r="B90" s="754" t="str">
        <f>B49</f>
        <v>C: Inondations fluviales</v>
      </c>
      <c r="C90" s="308" t="s">
        <v>10</v>
      </c>
      <c r="D90" s="285" t="str">
        <f>'Calculs et formules'!L89</f>
        <v>Réglementation des plaines inondables fluviales</v>
      </c>
      <c r="E90" s="308" t="s">
        <v>177</v>
      </c>
      <c r="F90" s="263" t="s">
        <v>176</v>
      </c>
      <c r="G90" s="263" t="s">
        <v>175</v>
      </c>
      <c r="H90" s="263" t="s">
        <v>178</v>
      </c>
      <c r="I90" s="309" t="s">
        <v>23</v>
      </c>
      <c r="J90" s="763" t="str">
        <f>IF(ISERROR('Calculs et formules'!R89),"N/A",'Calculs et formules'!R89)</f>
        <v>N/A</v>
      </c>
      <c r="N90" s="284"/>
      <c r="O90" s="283"/>
      <c r="P90" s="283"/>
      <c r="Q90" s="283"/>
      <c r="R90" s="752"/>
      <c r="S90" s="752"/>
      <c r="T90" s="752"/>
      <c r="U90" s="752"/>
      <c r="X90" s="212"/>
      <c r="Y90" s="212"/>
    </row>
    <row r="91" spans="1:25" ht="20.100000000000001" customHeight="1" thickBot="1" x14ac:dyDescent="0.3">
      <c r="A91" s="285"/>
      <c r="B91" s="755"/>
      <c r="C91" s="310" t="s">
        <v>12</v>
      </c>
      <c r="D91" s="322" t="str">
        <f>'Calculs et formules'!L90</f>
        <v>Gestion des inondations fluviales</v>
      </c>
      <c r="E91" s="310" t="s">
        <v>177</v>
      </c>
      <c r="F91" s="299" t="s">
        <v>176</v>
      </c>
      <c r="G91" s="299" t="s">
        <v>175</v>
      </c>
      <c r="H91" s="299" t="s">
        <v>178</v>
      </c>
      <c r="I91" s="301" t="s">
        <v>23</v>
      </c>
      <c r="J91" s="763"/>
      <c r="N91" s="284"/>
      <c r="O91" s="283"/>
      <c r="P91" s="283"/>
      <c r="Q91" s="283"/>
      <c r="R91" s="752"/>
      <c r="S91" s="752"/>
      <c r="T91" s="752"/>
      <c r="U91" s="752"/>
      <c r="X91" s="212"/>
      <c r="Y91" s="212"/>
    </row>
    <row r="92" spans="1:25" ht="20.100000000000001" customHeight="1" thickBot="1" x14ac:dyDescent="0.3">
      <c r="A92" s="285"/>
      <c r="B92" s="757"/>
      <c r="C92" s="318" t="s">
        <v>14</v>
      </c>
      <c r="D92" s="329" t="str">
        <f>'Calculs et formules'!L91</f>
        <v>Zones à haut risque dans les plaines inondables fluviales</v>
      </c>
      <c r="E92" s="318" t="s">
        <v>177</v>
      </c>
      <c r="F92" s="320" t="s">
        <v>176</v>
      </c>
      <c r="G92" s="320" t="s">
        <v>175</v>
      </c>
      <c r="H92" s="320" t="s">
        <v>178</v>
      </c>
      <c r="I92" s="311" t="s">
        <v>23</v>
      </c>
      <c r="J92" s="763"/>
      <c r="N92" s="284"/>
      <c r="O92" s="283"/>
      <c r="P92" s="283"/>
      <c r="Q92" s="283"/>
      <c r="R92" s="752"/>
      <c r="S92" s="752"/>
      <c r="T92" s="752"/>
      <c r="U92" s="752"/>
      <c r="X92" s="212"/>
      <c r="Y92" s="212"/>
    </row>
    <row r="93" spans="1:25" ht="20.100000000000001" customHeight="1" thickBot="1" x14ac:dyDescent="0.3">
      <c r="A93" s="1"/>
      <c r="B93" s="754" t="str">
        <f>B52</f>
        <v>D: Inondations côtières / littorales</v>
      </c>
      <c r="C93" s="308" t="s">
        <v>18</v>
      </c>
      <c r="D93" s="285" t="str">
        <f>'Calculs et formules'!L92</f>
        <v>Réglementation des plaines inondables côtières</v>
      </c>
      <c r="E93" s="308" t="s">
        <v>177</v>
      </c>
      <c r="F93" s="263" t="s">
        <v>176</v>
      </c>
      <c r="G93" s="263" t="s">
        <v>175</v>
      </c>
      <c r="H93" s="263" t="s">
        <v>178</v>
      </c>
      <c r="I93" s="309" t="s">
        <v>23</v>
      </c>
      <c r="J93" s="763" t="str">
        <f>IF(ISERROR('Calculs et formules'!R92),"N/A",'Calculs et formules'!R92)</f>
        <v>N/A</v>
      </c>
      <c r="N93" s="284"/>
      <c r="O93" s="283"/>
      <c r="P93" s="283"/>
      <c r="Q93" s="283"/>
      <c r="R93" s="752"/>
      <c r="S93" s="752"/>
      <c r="T93" s="752"/>
      <c r="U93" s="752"/>
      <c r="X93" s="212"/>
      <c r="Y93" s="212"/>
    </row>
    <row r="94" spans="1:25" ht="20.100000000000001" customHeight="1" thickBot="1" x14ac:dyDescent="0.3">
      <c r="A94" s="1"/>
      <c r="B94" s="755"/>
      <c r="C94" s="310" t="s">
        <v>20</v>
      </c>
      <c r="D94" s="322" t="str">
        <f>'Calculs et formules'!L93</f>
        <v>Gestion des inondations côtières</v>
      </c>
      <c r="E94" s="310" t="s">
        <v>177</v>
      </c>
      <c r="F94" s="299" t="s">
        <v>176</v>
      </c>
      <c r="G94" s="299" t="s">
        <v>175</v>
      </c>
      <c r="H94" s="299" t="s">
        <v>178</v>
      </c>
      <c r="I94" s="301" t="s">
        <v>23</v>
      </c>
      <c r="J94" s="763"/>
      <c r="N94" s="284"/>
      <c r="O94" s="283"/>
      <c r="P94" s="283"/>
      <c r="Q94" s="283"/>
      <c r="R94" s="752"/>
      <c r="S94" s="752"/>
      <c r="T94" s="752"/>
      <c r="U94" s="752"/>
      <c r="X94" s="212"/>
      <c r="Y94" s="212"/>
    </row>
    <row r="95" spans="1:25" ht="20.100000000000001" customHeight="1" thickBot="1" x14ac:dyDescent="0.3">
      <c r="A95" s="1"/>
      <c r="B95" s="757"/>
      <c r="C95" s="305" t="s">
        <v>21</v>
      </c>
      <c r="D95" s="328" t="str">
        <f>'Calculs et formules'!L94</f>
        <v>Zones à haut risque dans les plaines inondables côtières</v>
      </c>
      <c r="E95" s="305" t="s">
        <v>177</v>
      </c>
      <c r="F95" s="303" t="s">
        <v>176</v>
      </c>
      <c r="G95" s="303" t="s">
        <v>175</v>
      </c>
      <c r="H95" s="303" t="s">
        <v>178</v>
      </c>
      <c r="I95" s="306" t="s">
        <v>23</v>
      </c>
      <c r="J95" s="763"/>
      <c r="N95" s="284"/>
      <c r="O95" s="283"/>
      <c r="P95" s="283"/>
      <c r="Q95" s="283"/>
      <c r="R95" s="752"/>
      <c r="S95" s="752"/>
      <c r="T95" s="752"/>
      <c r="U95" s="752"/>
      <c r="X95" s="212"/>
      <c r="Y95" s="212"/>
    </row>
    <row r="96" spans="1:25" x14ac:dyDescent="0.25">
      <c r="A96" s="1"/>
      <c r="N96" s="284"/>
      <c r="O96" s="283"/>
      <c r="P96" s="283"/>
      <c r="Q96" s="283"/>
      <c r="R96" s="283"/>
      <c r="S96" s="283"/>
      <c r="T96" s="284"/>
      <c r="U96" s="284"/>
    </row>
    <row r="97" spans="1:39" ht="14.4" customHeight="1" x14ac:dyDescent="0.25">
      <c r="A97" s="1"/>
      <c r="N97" s="284"/>
      <c r="O97" s="283"/>
      <c r="P97" s="283"/>
      <c r="Q97" s="283"/>
      <c r="R97" s="283"/>
      <c r="S97" s="283"/>
      <c r="T97" s="284"/>
      <c r="U97" s="284"/>
    </row>
    <row r="98" spans="1:39" ht="20.100000000000001" customHeight="1" x14ac:dyDescent="0.25">
      <c r="A98" s="1"/>
      <c r="B98" s="717" t="s">
        <v>805</v>
      </c>
      <c r="C98" s="717"/>
      <c r="D98" s="330"/>
      <c r="E98" s="247"/>
      <c r="F98" s="331"/>
      <c r="G98" s="331"/>
      <c r="H98" s="331"/>
      <c r="I98" s="717" t="s">
        <v>139</v>
      </c>
      <c r="J98" s="717"/>
      <c r="N98" s="284"/>
      <c r="O98" s="283"/>
      <c r="P98" s="283"/>
      <c r="Q98" s="283"/>
      <c r="R98" s="283"/>
      <c r="S98" s="283"/>
      <c r="T98" s="284"/>
      <c r="U98" s="284"/>
      <c r="X98" s="212"/>
      <c r="Y98" s="212"/>
    </row>
    <row r="99" spans="1:39" ht="20.25" customHeight="1" x14ac:dyDescent="0.25">
      <c r="A99" s="1"/>
      <c r="B99" s="717"/>
      <c r="C99" s="717"/>
      <c r="D99" s="724" t="s">
        <v>803</v>
      </c>
      <c r="E99" s="724"/>
      <c r="F99" s="724"/>
      <c r="G99" s="724"/>
      <c r="H99" s="724"/>
      <c r="I99" s="717"/>
      <c r="J99" s="717"/>
      <c r="N99" s="284"/>
      <c r="O99" s="283"/>
      <c r="P99" s="283"/>
      <c r="Q99" s="283"/>
      <c r="R99" s="283"/>
      <c r="S99" s="283"/>
      <c r="T99" s="284"/>
      <c r="U99" s="284"/>
      <c r="X99" s="212"/>
      <c r="Y99" s="212"/>
    </row>
    <row r="100" spans="1:39" x14ac:dyDescent="0.25">
      <c r="A100" s="1"/>
      <c r="J100" s="263"/>
      <c r="K100" s="263"/>
      <c r="L100" s="263"/>
      <c r="M100" s="263"/>
      <c r="N100" s="263"/>
      <c r="O100" s="263"/>
      <c r="P100" s="263"/>
      <c r="Q100" s="263"/>
      <c r="R100" s="263"/>
      <c r="S100" s="263"/>
      <c r="T100" s="263"/>
      <c r="U100" s="263"/>
      <c r="V100" s="263"/>
      <c r="W100" s="263"/>
      <c r="X100" s="263"/>
      <c r="Y100" s="263"/>
      <c r="Z100" s="263"/>
      <c r="AA100" s="263"/>
      <c r="AB100" s="263"/>
      <c r="AC100" s="263"/>
      <c r="AD100" s="263"/>
      <c r="AE100" s="263"/>
      <c r="AF100" s="263"/>
      <c r="AG100" s="263"/>
      <c r="AH100" s="263"/>
      <c r="AI100" s="263"/>
      <c r="AJ100" s="263"/>
      <c r="AK100" s="263"/>
      <c r="AL100" s="263"/>
      <c r="AM100" s="263"/>
    </row>
    <row r="101" spans="1:39" x14ac:dyDescent="0.25">
      <c r="A101" s="1"/>
      <c r="X101" s="212"/>
      <c r="Y101" s="212"/>
    </row>
    <row r="102" spans="1:39" hidden="1" x14ac:dyDescent="0.25">
      <c r="A102" s="1"/>
      <c r="X102" s="212"/>
      <c r="Y102" s="212"/>
    </row>
    <row r="103" spans="1:39" ht="14.4" hidden="1" customHeight="1" x14ac:dyDescent="0.25">
      <c r="A103" s="1"/>
      <c r="X103" s="212"/>
      <c r="Y103" s="212"/>
    </row>
    <row r="104" spans="1:39" ht="14.4" hidden="1" customHeight="1" x14ac:dyDescent="0.25">
      <c r="A104" s="1"/>
      <c r="X104" s="212"/>
      <c r="Y104" s="212"/>
    </row>
    <row r="105" spans="1:39" hidden="1" x14ac:dyDescent="0.25">
      <c r="A105" s="1"/>
      <c r="X105" s="212"/>
      <c r="Y105" s="212"/>
    </row>
    <row r="106" spans="1:39" hidden="1" x14ac:dyDescent="0.25">
      <c r="A106" s="1"/>
      <c r="X106" s="212"/>
      <c r="Y106" s="212"/>
    </row>
    <row r="107" spans="1:39" hidden="1" x14ac:dyDescent="0.25">
      <c r="A107" s="1"/>
      <c r="X107" s="212"/>
      <c r="Y107" s="212"/>
    </row>
    <row r="108" spans="1:39" hidden="1" x14ac:dyDescent="0.25">
      <c r="A108" s="1"/>
      <c r="X108" s="212"/>
      <c r="Y108" s="212"/>
    </row>
    <row r="109" spans="1:39" hidden="1" x14ac:dyDescent="0.25">
      <c r="A109" s="1"/>
      <c r="X109" s="212"/>
      <c r="Y109" s="212"/>
    </row>
    <row r="110" spans="1:39" hidden="1" x14ac:dyDescent="0.25">
      <c r="A110" s="1"/>
      <c r="X110" s="212"/>
      <c r="Y110" s="212"/>
    </row>
    <row r="111" spans="1:39" hidden="1" x14ac:dyDescent="0.25">
      <c r="A111" s="1"/>
      <c r="X111" s="212"/>
      <c r="Y111" s="212"/>
    </row>
    <row r="112" spans="1:39" hidden="1" x14ac:dyDescent="0.25">
      <c r="A112" s="1"/>
      <c r="X112" s="212"/>
      <c r="Y112" s="212"/>
    </row>
    <row r="113" spans="1:1" hidden="1" x14ac:dyDescent="0.25">
      <c r="A113" s="1"/>
    </row>
    <row r="114" spans="1:1" hidden="1" x14ac:dyDescent="0.25">
      <c r="A114" s="1"/>
    </row>
    <row r="115" spans="1:1" hidden="1" x14ac:dyDescent="0.25">
      <c r="A115" s="1"/>
    </row>
  </sheetData>
  <sheetProtection algorithmName="SHA-512" hashValue="LFWKzkVYxMF2D9NGCMot2QDKwp4e6n1tLjLAIYeRaFPszDEwoKaBRw6aNIIaGpNiaPOrnLIlLDUxkR6nD2MY+A==" saltValue="cuZTr4rKKbfOS6eCVJZXFg==" spinCount="100000" sheet="1" objects="1" scenarios="1"/>
  <mergeCells count="65">
    <mergeCell ref="D99:H99"/>
    <mergeCell ref="T10:T25"/>
    <mergeCell ref="U10:U25"/>
    <mergeCell ref="S13:S17"/>
    <mergeCell ref="S18:S21"/>
    <mergeCell ref="S22:S25"/>
    <mergeCell ref="I98:J99"/>
    <mergeCell ref="J61:J84"/>
    <mergeCell ref="J85:J89"/>
    <mergeCell ref="R10:R12"/>
    <mergeCell ref="R13:R17"/>
    <mergeCell ref="R18:R21"/>
    <mergeCell ref="R22:R25"/>
    <mergeCell ref="R32:R44"/>
    <mergeCell ref="R31:S31"/>
    <mergeCell ref="S10:S12"/>
    <mergeCell ref="B98:C99"/>
    <mergeCell ref="B61:B84"/>
    <mergeCell ref="B85:B89"/>
    <mergeCell ref="B90:B92"/>
    <mergeCell ref="B93:B95"/>
    <mergeCell ref="C31:D31"/>
    <mergeCell ref="E31:I31"/>
    <mergeCell ref="J45:J48"/>
    <mergeCell ref="J90:J92"/>
    <mergeCell ref="J93:J95"/>
    <mergeCell ref="C60:D60"/>
    <mergeCell ref="E60:I60"/>
    <mergeCell ref="J49:J51"/>
    <mergeCell ref="J52:J54"/>
    <mergeCell ref="B10:B12"/>
    <mergeCell ref="B13:B17"/>
    <mergeCell ref="B18:B21"/>
    <mergeCell ref="B22:B25"/>
    <mergeCell ref="J10:J12"/>
    <mergeCell ref="J13:J17"/>
    <mergeCell ref="J18:J21"/>
    <mergeCell ref="J22:J25"/>
    <mergeCell ref="B32:B44"/>
    <mergeCell ref="J32:J44"/>
    <mergeCell ref="B49:B51"/>
    <mergeCell ref="B45:B48"/>
    <mergeCell ref="B52:B54"/>
    <mergeCell ref="T31:U31"/>
    <mergeCell ref="U61:U95"/>
    <mergeCell ref="R85:R89"/>
    <mergeCell ref="S85:S89"/>
    <mergeCell ref="R90:R92"/>
    <mergeCell ref="S90:S92"/>
    <mergeCell ref="R93:R95"/>
    <mergeCell ref="S93:S95"/>
    <mergeCell ref="T61:T95"/>
    <mergeCell ref="R61:R84"/>
    <mergeCell ref="S61:S84"/>
    <mergeCell ref="T60:U60"/>
    <mergeCell ref="R60:S60"/>
    <mergeCell ref="S49:S51"/>
    <mergeCell ref="S45:S48"/>
    <mergeCell ref="S32:S44"/>
    <mergeCell ref="T32:T54"/>
    <mergeCell ref="S52:S54"/>
    <mergeCell ref="U32:U54"/>
    <mergeCell ref="R52:R54"/>
    <mergeCell ref="R49:R51"/>
    <mergeCell ref="R45:R48"/>
  </mergeCells>
  <conditionalFormatting sqref="J10:J13 J18 J22">
    <cfRule type="containsText" dxfId="59" priority="30" operator="containsText" text="Faible">
      <formula>NOT(ISERROR(SEARCH("Faible",J10)))</formula>
    </cfRule>
    <cfRule type="containsText" dxfId="58" priority="32" operator="containsText" text="Élevé">
      <formula>NOT(ISERROR(SEARCH("Élevé",J10)))</formula>
    </cfRule>
  </conditionalFormatting>
  <conditionalFormatting sqref="J10:J25 J32:J54 J61:J95">
    <cfRule type="cellIs" dxfId="57" priority="18" operator="equal">
      <formula>"N/A"</formula>
    </cfRule>
    <cfRule type="containsText" dxfId="56" priority="31" operator="containsText" text="Moyen">
      <formula>NOT(ISERROR(SEARCH("Moyen",J10)))</formula>
    </cfRule>
  </conditionalFormatting>
  <conditionalFormatting sqref="J32:J54 J61:J95">
    <cfRule type="cellIs" dxfId="55" priority="16" operator="equal">
      <formula>"Élevé"</formula>
    </cfRule>
    <cfRule type="cellIs" dxfId="54" priority="17" operator="equal">
      <formula>"Faible"</formula>
    </cfRule>
  </conditionalFormatting>
  <hyperlinks>
    <hyperlink ref="I98:J99" location="'Diagrammes radars'!B6" display="To Web Diagrams" xr:uid="{95B0F512-7983-4934-BD55-DDDD7776715C}"/>
    <hyperlink ref="B98:C99" location="'Section III'!B5" display="Back to Section III" xr:uid="{CCCDE194-7400-4AAF-A31A-2649727AA278}"/>
    <hyperlink ref="D99:F99" location="'Start Here'!A1" display="Return to top of page" xr:uid="{F89F9802-0FAC-4E1A-82DF-4EBAF54AFC5D}"/>
    <hyperlink ref="D99:H99" location="'Tableau de bord'!B6" display="Retour en haut de page" xr:uid="{D2F8A02B-22F4-4ED9-B9E8-2C52796889FC}"/>
  </hyperlinks>
  <pageMargins left="0.39370078740157483" right="0.39370078740157483" top="0.39370078740157483" bottom="0.39370078740157483" header="0.51181102362204722" footer="0.51181102362204722"/>
  <pageSetup scale="61" fitToHeight="0" orientation="portrait" horizontalDpi="1200" verticalDpi="1200" r:id="rId1"/>
  <headerFooter>
    <oddFooter>&amp;LDiagnostic du risque d'inondation municipal&amp;CTableau de bord&amp;RPage &amp;P of &amp;N</oddFooter>
  </headerFooter>
  <rowBreaks count="1" manualBreakCount="1">
    <brk id="56" max="10" man="1"/>
  </rowBreaks>
  <extLst>
    <ext xmlns:x14="http://schemas.microsoft.com/office/spreadsheetml/2009/9/main" uri="{78C0D931-6437-407d-A8EE-F0AAD7539E65}">
      <x14:conditionalFormattings>
        <x14:conditionalFormatting xmlns:xm="http://schemas.microsoft.com/office/excel/2006/main">
          <x14:cfRule type="expression" priority="37" id="{00000000-000E-0000-0400-000016000000}">
            <xm:f>IF('Calculs et formules'!M21="Élevé",TRUE,FALSE)</xm:f>
            <x14:dxf>
              <font>
                <color theme="0"/>
              </font>
              <fill>
                <patternFill>
                  <bgColor rgb="FFC00000"/>
                </patternFill>
              </fill>
            </x14:dxf>
          </x14:cfRule>
          <xm:sqref>E10:E25</xm:sqref>
        </x14:conditionalFormatting>
        <x14:conditionalFormatting xmlns:xm="http://schemas.microsoft.com/office/excel/2006/main">
          <x14:cfRule type="expression" priority="27" id="{00000000-000E-0000-0400-00000D000000}">
            <xm:f>IF(E32='Calculs et formules'!M37,TRUE,FALSE)</xm:f>
            <x14:dxf>
              <font>
                <color theme="0"/>
              </font>
              <fill>
                <patternFill>
                  <bgColor rgb="FFC00000"/>
                </patternFill>
              </fill>
            </x14:dxf>
          </x14:cfRule>
          <xm:sqref>E32:E54</xm:sqref>
        </x14:conditionalFormatting>
        <x14:conditionalFormatting xmlns:xm="http://schemas.microsoft.com/office/excel/2006/main">
          <x14:cfRule type="expression" priority="22" id="{00000000-000E-0000-0400-000008000000}">
            <xm:f>IF(E61='Calculs et formules'!M60,TRUE,FALSE)</xm:f>
            <x14:dxf>
              <font>
                <color theme="0"/>
              </font>
              <fill>
                <patternFill>
                  <bgColor rgb="FFC00000"/>
                </patternFill>
              </fill>
            </x14:dxf>
          </x14:cfRule>
          <xm:sqref>E61:E95</xm:sqref>
        </x14:conditionalFormatting>
        <x14:conditionalFormatting xmlns:xm="http://schemas.microsoft.com/office/excel/2006/main">
          <x14:cfRule type="expression" priority="15" id="{2C21CFBD-E7DA-40C7-AAEB-648BC61D4355}">
            <xm:f>IF('Calculs et formules'!M21="Moyen",TRUE,FALSE)</xm:f>
            <x14:dxf>
              <font>
                <color theme="0"/>
              </font>
              <fill>
                <patternFill>
                  <bgColor theme="4"/>
                </patternFill>
              </fill>
            </x14:dxf>
          </x14:cfRule>
          <xm:sqref>F10:F25</xm:sqref>
        </x14:conditionalFormatting>
        <x14:conditionalFormatting xmlns:xm="http://schemas.microsoft.com/office/excel/2006/main">
          <x14:cfRule type="expression" priority="26" id="{00000000-000E-0000-0400-00000C000000}">
            <xm:f>IF(F32='Calculs et formules'!M37,TRUE,FALSE)</xm:f>
            <x14:dxf>
              <font>
                <color theme="0"/>
              </font>
              <fill>
                <patternFill>
                  <bgColor theme="4"/>
                </patternFill>
              </fill>
            </x14:dxf>
          </x14:cfRule>
          <xm:sqref>F32:F54</xm:sqref>
        </x14:conditionalFormatting>
        <x14:conditionalFormatting xmlns:xm="http://schemas.microsoft.com/office/excel/2006/main">
          <x14:cfRule type="expression" priority="21" id="{00000000-000E-0000-0400-000007000000}">
            <xm:f>IF(F61='Calculs et formules'!M60,TRUE,FALSE)</xm:f>
            <x14:dxf>
              <font>
                <color theme="0"/>
              </font>
              <fill>
                <patternFill>
                  <bgColor theme="4"/>
                </patternFill>
              </fill>
            </x14:dxf>
          </x14:cfRule>
          <xm:sqref>F61:F95</xm:sqref>
        </x14:conditionalFormatting>
        <x14:conditionalFormatting xmlns:xm="http://schemas.microsoft.com/office/excel/2006/main">
          <x14:cfRule type="expression" priority="35" id="{00000000-000E-0000-0400-000014000000}">
            <xm:f>IF(G10='Calculs et formules'!M21,TRUE,FALSE)</xm:f>
            <x14:dxf>
              <font>
                <color theme="0"/>
              </font>
              <fill>
                <patternFill>
                  <bgColor theme="9"/>
                </patternFill>
              </fill>
            </x14:dxf>
          </x14:cfRule>
          <xm:sqref>G10:G25</xm:sqref>
        </x14:conditionalFormatting>
        <x14:conditionalFormatting xmlns:xm="http://schemas.microsoft.com/office/excel/2006/main">
          <x14:cfRule type="expression" priority="25" id="{00000000-000E-0000-0400-00000B000000}">
            <xm:f>IF(G32='Calculs et formules'!M37,TRUE,FALSE)</xm:f>
            <x14:dxf>
              <font>
                <color theme="0"/>
              </font>
              <fill>
                <patternFill>
                  <bgColor theme="9"/>
                </patternFill>
              </fill>
            </x14:dxf>
          </x14:cfRule>
          <xm:sqref>G32:G54</xm:sqref>
        </x14:conditionalFormatting>
        <x14:conditionalFormatting xmlns:xm="http://schemas.microsoft.com/office/excel/2006/main">
          <x14:cfRule type="expression" priority="20" id="{00000000-000E-0000-0400-000006000000}">
            <xm:f>IF(G61='Calculs et formules'!M60,TRUE,FALSE)</xm:f>
            <x14:dxf>
              <font>
                <color theme="0"/>
              </font>
              <fill>
                <patternFill>
                  <bgColor theme="9"/>
                </patternFill>
              </fill>
            </x14:dxf>
          </x14:cfRule>
          <xm:sqref>G61:G95</xm:sqref>
        </x14:conditionalFormatting>
        <x14:conditionalFormatting xmlns:xm="http://schemas.microsoft.com/office/excel/2006/main">
          <x14:cfRule type="expression" priority="34" id="{00000000-000E-0000-0400-000013000000}">
            <xm:f>IF(H10='Calculs et formules'!M21,TRUE,FALSE)</xm:f>
            <x14:dxf>
              <fill>
                <patternFill>
                  <bgColor theme="0" tint="-0.24994659260841701"/>
                </patternFill>
              </fill>
            </x14:dxf>
          </x14:cfRule>
          <xm:sqref>H10:H25</xm:sqref>
        </x14:conditionalFormatting>
        <x14:conditionalFormatting xmlns:xm="http://schemas.microsoft.com/office/excel/2006/main">
          <x14:cfRule type="expression" priority="24" id="{00000000-000E-0000-0400-00000A000000}">
            <xm:f>IF(H32='Calculs et formules'!M37,TRUE,FALSE)</xm:f>
            <x14:dxf>
              <fill>
                <patternFill>
                  <bgColor theme="0" tint="-0.24994659260841701"/>
                </patternFill>
              </fill>
            </x14:dxf>
          </x14:cfRule>
          <xm:sqref>H32:H54</xm:sqref>
        </x14:conditionalFormatting>
        <x14:conditionalFormatting xmlns:xm="http://schemas.microsoft.com/office/excel/2006/main">
          <x14:cfRule type="expression" priority="19" id="{00000000-000E-0000-0400-000005000000}">
            <xm:f>IF(H61='Calculs et formules'!M60,TRUE,FALSE)</xm:f>
            <x14:dxf>
              <fill>
                <patternFill>
                  <bgColor theme="0" tint="-0.24994659260841701"/>
                </patternFill>
              </fill>
            </x14:dxf>
          </x14:cfRule>
          <xm:sqref>H61:H95</xm:sqref>
        </x14:conditionalFormatting>
        <x14:conditionalFormatting xmlns:xm="http://schemas.microsoft.com/office/excel/2006/main">
          <x14:cfRule type="expression" priority="29" id="{00000000-000E-0000-0400-00000E000000}">
            <xm:f>IF(I10='Calculs et formules'!M21,TRUE,FALSE)</xm:f>
            <x14:dxf>
              <fill>
                <patternFill>
                  <bgColor theme="0" tint="-0.24994659260841701"/>
                </patternFill>
              </fill>
            </x14:dxf>
          </x14:cfRule>
          <xm:sqref>I10:I25</xm:sqref>
        </x14:conditionalFormatting>
        <x14:conditionalFormatting xmlns:xm="http://schemas.microsoft.com/office/excel/2006/main">
          <x14:cfRule type="expression" priority="28" id="{00000000-000E-0000-0400-00000E000000}">
            <xm:f>IF(I32='Calculs et formules'!M37,TRUE,FALSE)</xm:f>
            <x14:dxf>
              <fill>
                <patternFill>
                  <bgColor theme="0" tint="-0.24994659260841701"/>
                </patternFill>
              </fill>
            </x14:dxf>
          </x14:cfRule>
          <xm:sqref>I32:I54</xm:sqref>
        </x14:conditionalFormatting>
        <x14:conditionalFormatting xmlns:xm="http://schemas.microsoft.com/office/excel/2006/main">
          <x14:cfRule type="expression" priority="23" id="{00000000-000E-0000-0400-000009000000}">
            <xm:f>IF(I61='Calculs et formules'!M60,TRUE,FALSE)</xm:f>
            <x14:dxf>
              <fill>
                <patternFill>
                  <bgColor theme="0" tint="-0.24994659260841701"/>
                </patternFill>
              </fill>
            </x14:dxf>
          </x14:cfRule>
          <xm:sqref>I61:I95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81C89-7912-4854-9B23-80F483B8CABD}">
  <sheetPr>
    <tabColor theme="8" tint="-0.249977111117893"/>
    <pageSetUpPr fitToPage="1"/>
  </sheetPr>
  <dimension ref="A1:XFC174"/>
  <sheetViews>
    <sheetView showGridLines="0" zoomScaleNormal="100" zoomScaleSheetLayoutView="75" workbookViewId="0">
      <pane ySplit="5" topLeftCell="A6" activePane="bottomLeft" state="frozen"/>
      <selection pane="bottomLeft"/>
    </sheetView>
  </sheetViews>
  <sheetFormatPr defaultColWidth="0" defaultRowHeight="18" customHeight="1" zeroHeight="1" x14ac:dyDescent="0.25"/>
  <cols>
    <col min="1" max="1" width="3.59765625" style="1" customWidth="1"/>
    <col min="2" max="2" width="2.59765625" style="1" customWidth="1"/>
    <col min="3" max="3" width="12" style="1" customWidth="1"/>
    <col min="4" max="4" width="5.09765625" style="1" customWidth="1"/>
    <col min="5" max="5" width="8.8984375" style="1" customWidth="1"/>
    <col min="6" max="6" width="14.3984375" style="1" customWidth="1"/>
    <col min="7" max="13" width="8.8984375" style="1" customWidth="1"/>
    <col min="14" max="14" width="8.59765625" style="1" customWidth="1"/>
    <col min="15" max="15" width="3.59765625" style="1" customWidth="1"/>
    <col min="16" max="16" width="9.09765625" style="1" hidden="1" customWidth="1"/>
    <col min="17" max="17" width="59.09765625" style="1" hidden="1" customWidth="1"/>
    <col min="18" max="18" width="16.59765625" style="1" hidden="1" customWidth="1"/>
    <col min="19" max="19" width="12.59765625" style="263" hidden="1" customWidth="1"/>
    <col min="20" max="21" width="9.09765625" style="263" hidden="1" customWidth="1"/>
    <col min="22" max="22" width="9.09765625" style="1" hidden="1" customWidth="1"/>
    <col min="23" max="23" width="59.09765625" style="1" hidden="1" customWidth="1"/>
    <col min="24" max="24" width="10.8984375" style="1" hidden="1" customWidth="1"/>
    <col min="25" max="25" width="10.3984375" style="1" hidden="1" customWidth="1"/>
    <col min="26" max="16382" width="9.09765625" style="1" hidden="1"/>
    <col min="16383" max="16383" width="0.3984375" style="1" hidden="1"/>
    <col min="16384" max="16384" width="9.09765625" style="1" hidden="1"/>
  </cols>
  <sheetData>
    <row r="1" spans="2:22" ht="13.5" customHeight="1" x14ac:dyDescent="0.25">
      <c r="B1" s="212"/>
      <c r="C1" s="212"/>
      <c r="D1" s="212"/>
      <c r="E1" s="212"/>
      <c r="F1" s="212"/>
      <c r="G1" s="212"/>
      <c r="H1" s="212"/>
      <c r="I1" s="212"/>
      <c r="J1" s="212"/>
      <c r="K1" s="212"/>
      <c r="L1" s="212"/>
      <c r="M1" s="212"/>
      <c r="N1" s="212"/>
    </row>
    <row r="2" spans="2:22" ht="14.1" customHeight="1" x14ac:dyDescent="0.25">
      <c r="B2" s="332"/>
      <c r="C2" s="332"/>
      <c r="D2" s="332"/>
      <c r="E2" s="332"/>
      <c r="F2" s="332"/>
      <c r="G2" s="332"/>
      <c r="H2" s="332"/>
      <c r="I2" s="332"/>
      <c r="J2" s="333"/>
      <c r="K2" s="333"/>
      <c r="L2" s="333"/>
      <c r="M2" s="333"/>
      <c r="N2" s="333"/>
    </row>
    <row r="3" spans="2:22" ht="50.1" customHeight="1" x14ac:dyDescent="0.25">
      <c r="B3" s="332"/>
      <c r="C3" s="333" t="e" vm="7">
        <v>#VALUE!</v>
      </c>
      <c r="D3" s="332"/>
      <c r="E3" s="269" t="s">
        <v>139</v>
      </c>
      <c r="F3" s="334"/>
      <c r="G3" s="334"/>
      <c r="H3" s="334"/>
      <c r="I3" s="334"/>
      <c r="J3" s="335"/>
      <c r="K3" s="333"/>
      <c r="L3" s="333"/>
      <c r="M3" s="333"/>
      <c r="N3" s="333"/>
      <c r="Q3" s="336"/>
    </row>
    <row r="4" spans="2:22" ht="14.1" customHeight="1" x14ac:dyDescent="0.25">
      <c r="B4" s="332"/>
      <c r="C4" s="332"/>
      <c r="D4" s="332"/>
      <c r="E4" s="332"/>
      <c r="F4" s="332"/>
      <c r="G4" s="332"/>
      <c r="H4" s="332"/>
      <c r="I4" s="332"/>
      <c r="J4" s="333"/>
      <c r="K4" s="333"/>
      <c r="L4" s="333"/>
      <c r="M4" s="333"/>
      <c r="N4" s="333"/>
      <c r="Q4" s="336"/>
    </row>
    <row r="5" spans="2:22" ht="13.5" customHeight="1" x14ac:dyDescent="0.25"/>
    <row r="6" spans="2:22" ht="14.25" customHeight="1" x14ac:dyDescent="0.25">
      <c r="B6" s="337" t="s">
        <v>503</v>
      </c>
      <c r="C6" s="337"/>
      <c r="D6" s="337"/>
      <c r="E6" s="337"/>
      <c r="F6" s="337"/>
      <c r="G6" s="337"/>
      <c r="H6" s="337"/>
      <c r="I6" s="337"/>
      <c r="J6" s="337"/>
      <c r="K6" s="337"/>
      <c r="L6" s="337"/>
      <c r="M6" s="337"/>
      <c r="N6" s="337"/>
      <c r="Q6" s="773"/>
      <c r="R6" s="773"/>
      <c r="S6" s="773"/>
      <c r="T6" s="773"/>
      <c r="U6" s="773"/>
      <c r="V6" s="773"/>
    </row>
    <row r="7" spans="2:22" ht="14.1" customHeight="1" x14ac:dyDescent="0.25">
      <c r="B7" s="675" t="s">
        <v>504</v>
      </c>
      <c r="C7" s="675"/>
      <c r="D7" s="675"/>
      <c r="E7" s="675"/>
      <c r="F7" s="675"/>
      <c r="G7" s="675"/>
      <c r="H7" s="675"/>
      <c r="I7" s="675"/>
      <c r="J7" s="675"/>
      <c r="K7" s="675"/>
      <c r="L7" s="675"/>
      <c r="M7" s="675"/>
      <c r="N7" s="33"/>
      <c r="Q7" s="280"/>
      <c r="R7" s="280"/>
      <c r="S7" s="279"/>
      <c r="T7" s="279"/>
      <c r="U7" s="338"/>
      <c r="V7" s="774"/>
    </row>
    <row r="8" spans="2:22" ht="14.1" customHeight="1" x14ac:dyDescent="0.25">
      <c r="B8" s="675"/>
      <c r="C8" s="675"/>
      <c r="D8" s="675"/>
      <c r="E8" s="675"/>
      <c r="F8" s="675"/>
      <c r="G8" s="675"/>
      <c r="H8" s="675"/>
      <c r="I8" s="675"/>
      <c r="J8" s="675"/>
      <c r="K8" s="675"/>
      <c r="L8" s="675"/>
      <c r="M8" s="675"/>
      <c r="N8" s="33"/>
      <c r="Q8" s="280"/>
      <c r="R8" s="280"/>
      <c r="S8" s="279"/>
      <c r="T8" s="279"/>
      <c r="U8" s="338"/>
      <c r="V8" s="774"/>
    </row>
    <row r="9" spans="2:22" ht="14.4" x14ac:dyDescent="0.25">
      <c r="Q9" s="280"/>
      <c r="R9" s="280"/>
      <c r="S9" s="279"/>
      <c r="T9" s="279"/>
      <c r="U9" s="338"/>
      <c r="V9" s="774"/>
    </row>
    <row r="10" spans="2:22" ht="14.1" customHeight="1" x14ac:dyDescent="0.25">
      <c r="B10" s="339"/>
      <c r="C10" s="339"/>
      <c r="D10" s="339"/>
      <c r="E10" s="339"/>
      <c r="F10" s="339"/>
      <c r="G10" s="339"/>
      <c r="H10" s="339"/>
      <c r="I10" s="339"/>
      <c r="J10" s="339"/>
      <c r="K10" s="339"/>
      <c r="L10" s="339"/>
      <c r="M10" s="339"/>
      <c r="N10" s="339"/>
      <c r="Q10" s="280"/>
      <c r="R10" s="280"/>
      <c r="S10" s="279"/>
      <c r="T10" s="279"/>
      <c r="U10" s="338"/>
      <c r="V10" s="774"/>
    </row>
    <row r="11" spans="2:22" ht="40.5" customHeight="1" x14ac:dyDescent="0.25">
      <c r="B11" s="339"/>
      <c r="C11" s="340" t="e" vm="3">
        <v>#VALUE!</v>
      </c>
      <c r="D11" s="770" t="s">
        <v>255</v>
      </c>
      <c r="E11" s="770"/>
      <c r="F11" s="770"/>
      <c r="G11" s="770"/>
      <c r="H11" s="770"/>
      <c r="I11" s="770"/>
      <c r="J11" s="770"/>
      <c r="K11" s="770"/>
      <c r="L11" s="770"/>
      <c r="M11" s="770"/>
      <c r="N11" s="770"/>
      <c r="Q11" s="280"/>
      <c r="R11" s="280"/>
      <c r="S11" s="279"/>
      <c r="T11" s="279"/>
      <c r="U11" s="338"/>
      <c r="V11" s="774"/>
    </row>
    <row r="12" spans="2:22" ht="14.1" customHeight="1" x14ac:dyDescent="0.25">
      <c r="B12" s="341"/>
      <c r="C12" s="341"/>
      <c r="D12" s="341"/>
      <c r="E12" s="341"/>
      <c r="F12" s="341"/>
      <c r="G12" s="341"/>
      <c r="H12" s="341"/>
      <c r="I12" s="341"/>
      <c r="J12" s="341"/>
      <c r="K12" s="341"/>
      <c r="L12" s="341"/>
      <c r="M12" s="341"/>
      <c r="N12" s="341"/>
      <c r="Q12" s="280"/>
      <c r="R12" s="280"/>
      <c r="S12" s="279"/>
      <c r="T12" s="279"/>
      <c r="U12" s="338"/>
      <c r="V12" s="774"/>
    </row>
    <row r="13" spans="2:22" ht="14.1" customHeight="1" x14ac:dyDescent="0.25">
      <c r="B13" s="342"/>
      <c r="C13" s="342"/>
      <c r="D13" s="342"/>
      <c r="E13" s="342"/>
      <c r="F13" s="342"/>
      <c r="G13" s="342"/>
      <c r="H13" s="342"/>
      <c r="I13" s="342"/>
      <c r="J13" s="342"/>
      <c r="K13" s="342"/>
      <c r="L13" s="342"/>
      <c r="M13" s="342"/>
      <c r="N13" s="342"/>
      <c r="Q13" s="280"/>
      <c r="R13" s="280"/>
      <c r="S13" s="279"/>
      <c r="T13" s="279"/>
      <c r="U13" s="338"/>
      <c r="V13" s="774"/>
    </row>
    <row r="14" spans="2:22" ht="39.9" customHeight="1" x14ac:dyDescent="0.25">
      <c r="B14" s="343"/>
      <c r="C14" s="767" t="s">
        <v>563</v>
      </c>
      <c r="D14" s="767"/>
      <c r="E14" s="767"/>
      <c r="F14" s="767"/>
      <c r="G14" s="767"/>
      <c r="H14" s="767"/>
      <c r="I14" s="767"/>
      <c r="J14" s="767"/>
      <c r="K14" s="767"/>
      <c r="L14" s="767"/>
      <c r="M14" s="344"/>
      <c r="N14" s="343"/>
      <c r="Q14" s="280"/>
      <c r="R14" s="280"/>
      <c r="S14" s="279"/>
      <c r="T14" s="279"/>
      <c r="U14" s="338"/>
      <c r="V14" s="774"/>
    </row>
    <row r="15" spans="2:22" ht="14.1" customHeight="1" x14ac:dyDescent="0.25">
      <c r="Q15" s="280"/>
      <c r="R15" s="280"/>
      <c r="S15" s="279"/>
      <c r="T15" s="279"/>
      <c r="U15" s="338"/>
      <c r="V15" s="774"/>
    </row>
    <row r="16" spans="2:22" ht="14.4" x14ac:dyDescent="0.25">
      <c r="Q16" s="280"/>
      <c r="R16" s="280"/>
      <c r="S16" s="279"/>
      <c r="T16" s="279"/>
      <c r="U16" s="338"/>
      <c r="V16" s="774"/>
    </row>
    <row r="17" spans="2:22" ht="14.1" customHeight="1" x14ac:dyDescent="0.25">
      <c r="Q17" s="280"/>
      <c r="R17" s="280"/>
      <c r="S17" s="279"/>
      <c r="T17" s="279"/>
      <c r="U17" s="338"/>
      <c r="V17" s="774"/>
    </row>
    <row r="18" spans="2:22" ht="14.1" customHeight="1" x14ac:dyDescent="0.25">
      <c r="Q18" s="280"/>
      <c r="R18" s="280"/>
      <c r="S18" s="279"/>
      <c r="T18" s="279"/>
      <c r="U18" s="338"/>
      <c r="V18" s="774"/>
    </row>
    <row r="19" spans="2:22" ht="14.1" customHeight="1" x14ac:dyDescent="0.25">
      <c r="Q19" s="280"/>
      <c r="R19" s="280"/>
      <c r="S19" s="279"/>
      <c r="T19" s="279"/>
      <c r="U19" s="338"/>
      <c r="V19" s="774"/>
    </row>
    <row r="20" spans="2:22" ht="14.1" customHeight="1" x14ac:dyDescent="0.25">
      <c r="Q20" s="280"/>
      <c r="R20" s="280"/>
      <c r="S20" s="279"/>
      <c r="T20" s="279"/>
      <c r="U20" s="338"/>
      <c r="V20" s="774"/>
    </row>
    <row r="21" spans="2:22" ht="14.1" customHeight="1" x14ac:dyDescent="0.25">
      <c r="Q21" s="280"/>
      <c r="R21" s="280"/>
      <c r="S21" s="279"/>
      <c r="T21" s="279"/>
      <c r="U21" s="338"/>
      <c r="V21" s="774"/>
    </row>
    <row r="22" spans="2:22" ht="14.1" customHeight="1" x14ac:dyDescent="0.25">
      <c r="Q22" s="280"/>
      <c r="R22" s="280"/>
      <c r="S22" s="279"/>
      <c r="T22" s="279"/>
      <c r="U22" s="338"/>
      <c r="V22" s="774"/>
    </row>
    <row r="23" spans="2:22" ht="14.1" customHeight="1" x14ac:dyDescent="0.25">
      <c r="Q23" s="280"/>
      <c r="R23" s="280"/>
      <c r="S23" s="279"/>
      <c r="T23" s="279"/>
      <c r="U23" s="338"/>
      <c r="V23" s="774"/>
    </row>
    <row r="24" spans="2:22" ht="14.1" customHeight="1" x14ac:dyDescent="0.25"/>
    <row r="25" spans="2:22" ht="14.1" customHeight="1" x14ac:dyDescent="0.25"/>
    <row r="26" spans="2:22" ht="14.1" customHeight="1" x14ac:dyDescent="0.25"/>
    <row r="27" spans="2:22" ht="14.1" customHeight="1" x14ac:dyDescent="0.25"/>
    <row r="28" spans="2:22" ht="14.1" customHeight="1" x14ac:dyDescent="0.25"/>
    <row r="29" spans="2:22" ht="14.1" customHeight="1" x14ac:dyDescent="0.25"/>
    <row r="30" spans="2:22" ht="14.1" customHeight="1" x14ac:dyDescent="0.25"/>
    <row r="31" spans="2:22" ht="14.4" x14ac:dyDescent="0.25"/>
    <row r="32" spans="2:22" ht="39.9" customHeight="1" x14ac:dyDescent="0.25">
      <c r="B32" s="17"/>
      <c r="C32" s="345" t="s">
        <v>505</v>
      </c>
      <c r="D32" s="345"/>
      <c r="E32" s="345"/>
      <c r="F32" s="345"/>
      <c r="G32" s="345"/>
      <c r="H32" s="345"/>
      <c r="I32" s="345"/>
      <c r="J32" s="345"/>
      <c r="K32" s="345"/>
      <c r="L32" s="345"/>
      <c r="M32" s="345"/>
      <c r="N32" s="345"/>
    </row>
    <row r="33" ht="14.1" customHeight="1" x14ac:dyDescent="0.25"/>
    <row r="34" ht="14.4" x14ac:dyDescent="0.25"/>
    <row r="35" ht="13.5" customHeight="1" x14ac:dyDescent="0.25"/>
    <row r="36" ht="14.1" customHeight="1" x14ac:dyDescent="0.25"/>
    <row r="37" ht="14.1" customHeight="1" x14ac:dyDescent="0.25"/>
    <row r="38" ht="14.1" customHeight="1" x14ac:dyDescent="0.25"/>
    <row r="39" ht="14.1" customHeight="1" x14ac:dyDescent="0.25"/>
    <row r="40" ht="14.1" customHeight="1" x14ac:dyDescent="0.25"/>
    <row r="41" ht="14.1" customHeight="1" x14ac:dyDescent="0.25"/>
    <row r="42" ht="14.1" customHeight="1" x14ac:dyDescent="0.25"/>
    <row r="43" ht="14.1" customHeight="1" x14ac:dyDescent="0.25"/>
    <row r="44" ht="14.1" customHeight="1" x14ac:dyDescent="0.25"/>
    <row r="45" ht="14.1" customHeight="1" x14ac:dyDescent="0.25"/>
    <row r="46" ht="14.1" customHeight="1" x14ac:dyDescent="0.25"/>
    <row r="47" ht="14.1" customHeight="1" x14ac:dyDescent="0.25"/>
    <row r="48" ht="14.1" customHeight="1" x14ac:dyDescent="0.25"/>
    <row r="49" spans="1:24" ht="14.1" customHeight="1" x14ac:dyDescent="0.25"/>
    <row r="50" spans="1:24" ht="14.1" customHeight="1" x14ac:dyDescent="0.25">
      <c r="B50" s="341"/>
      <c r="C50" s="341"/>
      <c r="D50" s="341"/>
      <c r="E50" s="341"/>
      <c r="F50" s="341"/>
      <c r="G50" s="341"/>
      <c r="H50" s="341"/>
      <c r="I50" s="341"/>
      <c r="J50" s="341"/>
      <c r="K50" s="341"/>
      <c r="L50" s="341"/>
      <c r="M50" s="341"/>
      <c r="N50" s="341"/>
    </row>
    <row r="51" spans="1:24" s="349" customFormat="1" ht="39.9" customHeight="1" x14ac:dyDescent="0.3">
      <c r="A51" s="1"/>
      <c r="B51" s="341"/>
      <c r="C51" s="340" t="e" vm="3">
        <v>#VALUE!</v>
      </c>
      <c r="D51" s="771" t="s">
        <v>349</v>
      </c>
      <c r="E51" s="771"/>
      <c r="F51" s="771"/>
      <c r="G51" s="771"/>
      <c r="H51" s="771"/>
      <c r="I51" s="771"/>
      <c r="J51" s="771"/>
      <c r="K51" s="771"/>
      <c r="L51" s="771"/>
      <c r="M51" s="771"/>
      <c r="N51" s="771"/>
      <c r="O51" s="1"/>
      <c r="P51" s="772"/>
      <c r="Q51" s="346" t="s">
        <v>767</v>
      </c>
      <c r="R51" s="347"/>
      <c r="S51" s="347"/>
      <c r="T51" s="347"/>
      <c r="U51" s="347"/>
      <c r="V51" s="348"/>
      <c r="W51" s="776" t="s">
        <v>710</v>
      </c>
      <c r="X51" s="776"/>
    </row>
    <row r="52" spans="1:24" s="349" customFormat="1" ht="14.1" customHeight="1" x14ac:dyDescent="0.25">
      <c r="A52" s="1"/>
      <c r="B52" s="341"/>
      <c r="C52" s="341"/>
      <c r="D52" s="341"/>
      <c r="E52" s="341"/>
      <c r="F52" s="341"/>
      <c r="G52" s="341"/>
      <c r="H52" s="341"/>
      <c r="I52" s="341"/>
      <c r="J52" s="341"/>
      <c r="K52" s="341"/>
      <c r="L52" s="341"/>
      <c r="M52" s="341"/>
      <c r="N52" s="341"/>
      <c r="O52" s="1"/>
      <c r="P52" s="772"/>
      <c r="Q52" s="350" t="str">
        <f>'Calculs et formules'!L50</f>
        <v>Cartes des risques d'inondation liés aux pluies intenses</v>
      </c>
      <c r="R52" s="350" t="str">
        <f>S2_B1a</f>
        <v>Sélectionnez votre réponse</v>
      </c>
      <c r="S52" s="351" t="str">
        <f t="shared" ref="S52:S61" si="0">HLOOKUP(R52,HMLN,3,FALSE)</f>
        <v>non répondu</v>
      </c>
      <c r="T52" s="352">
        <v>0.5</v>
      </c>
      <c r="U52" s="353" t="e">
        <f t="shared" ref="U52:U61" si="1">S52*T52</f>
        <v>#VALUE!</v>
      </c>
      <c r="V52" s="769"/>
      <c r="W52" s="354" t="str">
        <f>Q52</f>
        <v>Cartes des risques d'inondation liés aux pluies intenses</v>
      </c>
      <c r="X52" s="355" t="e">
        <f>SUM(U52:U53)</f>
        <v>#VALUE!</v>
      </c>
    </row>
    <row r="53" spans="1:24" s="349" customFormat="1" ht="15.6" x14ac:dyDescent="0.25">
      <c r="B53" s="342"/>
      <c r="C53" s="342"/>
      <c r="D53" s="342"/>
      <c r="E53" s="342"/>
      <c r="F53" s="342"/>
      <c r="G53" s="342"/>
      <c r="H53" s="342"/>
      <c r="I53" s="342"/>
      <c r="J53" s="342"/>
      <c r="K53" s="342"/>
      <c r="L53" s="342"/>
      <c r="M53" s="342"/>
      <c r="N53" s="342"/>
      <c r="P53" s="772"/>
      <c r="Q53" s="350" t="str">
        <f>'Calculs et formules'!L51</f>
        <v>Cartes des risques d'inondation liés aux pluies intenses</v>
      </c>
      <c r="R53" s="350" t="str">
        <f>S2_B1b</f>
        <v>Sélectionnez votre réponse</v>
      </c>
      <c r="S53" s="352" t="str">
        <f t="shared" si="0"/>
        <v>non répondu</v>
      </c>
      <c r="T53" s="356">
        <v>0.5</v>
      </c>
      <c r="U53" s="357" t="e">
        <f t="shared" si="1"/>
        <v>#VALUE!</v>
      </c>
      <c r="V53" s="769"/>
      <c r="W53" s="354" t="str">
        <f>Q54</f>
        <v>Cartes des risques d'inondation par refoulement des égouts</v>
      </c>
      <c r="X53" s="355" t="e">
        <f>SUM(U54:U55)</f>
        <v>#VALUE!</v>
      </c>
    </row>
    <row r="54" spans="1:24" s="349" customFormat="1" ht="39.9" customHeight="1" x14ac:dyDescent="0.25">
      <c r="B54" s="74"/>
      <c r="C54" s="345" t="s">
        <v>245</v>
      </c>
      <c r="D54" s="345"/>
      <c r="E54" s="345"/>
      <c r="F54" s="345"/>
      <c r="G54" s="345"/>
      <c r="H54" s="345"/>
      <c r="I54" s="345"/>
      <c r="J54" s="345"/>
      <c r="K54" s="345"/>
      <c r="L54" s="345"/>
      <c r="M54" s="345"/>
      <c r="N54" s="345"/>
      <c r="P54" s="772"/>
      <c r="Q54" s="358" t="str">
        <f>'Calculs et formules'!L52</f>
        <v>Cartes des risques d'inondation par refoulement des égouts</v>
      </c>
      <c r="R54" s="358" t="str">
        <f>S2_B2a</f>
        <v>Sélectionnez votre réponse</v>
      </c>
      <c r="S54" s="353" t="str">
        <f t="shared" si="0"/>
        <v>non répondu</v>
      </c>
      <c r="T54" s="352">
        <v>0.5</v>
      </c>
      <c r="U54" s="353" t="e">
        <f t="shared" si="1"/>
        <v>#VALUE!</v>
      </c>
      <c r="V54" s="769"/>
      <c r="W54" s="354" t="str">
        <f>Q56</f>
        <v>Gestion par bassins versants</v>
      </c>
      <c r="X54" s="355" t="e">
        <f>U56</f>
        <v>#VALUE!</v>
      </c>
    </row>
    <row r="55" spans="1:24" s="349" customFormat="1" ht="14.1" customHeight="1" x14ac:dyDescent="0.25">
      <c r="Q55" s="359" t="str">
        <f>'Calculs et formules'!L53</f>
        <v>Cartes des risques d'inondation par refoulement des égouts</v>
      </c>
      <c r="R55" s="358" t="str">
        <f>S2_B2b</f>
        <v>Sélectionnez votre réponse</v>
      </c>
      <c r="S55" s="353" t="str">
        <f t="shared" si="0"/>
        <v>non répondu</v>
      </c>
      <c r="T55" s="352">
        <v>0.5</v>
      </c>
      <c r="U55" s="353" t="e">
        <f t="shared" si="1"/>
        <v>#VALUE!</v>
      </c>
      <c r="V55" s="769"/>
      <c r="W55" s="354" t="str">
        <f>Q58</f>
        <v>Cartes des risques d'inondation fluviale</v>
      </c>
      <c r="X55" s="355" t="e">
        <f>SUM(U57:U58)</f>
        <v>#VALUE!</v>
      </c>
    </row>
    <row r="56" spans="1:24" s="349" customFormat="1" ht="14.25" customHeight="1" x14ac:dyDescent="0.25">
      <c r="Q56" s="360" t="str">
        <f>'Calculs et formules'!L54</f>
        <v>Gestion par bassins versants</v>
      </c>
      <c r="R56" s="361" t="str">
        <f>S2_C1</f>
        <v>Sélectionnez votre réponse</v>
      </c>
      <c r="S56" s="362" t="str">
        <f t="shared" si="0"/>
        <v>non répondu</v>
      </c>
      <c r="T56" s="363">
        <v>1</v>
      </c>
      <c r="U56" s="362" t="e">
        <f t="shared" si="1"/>
        <v>#VALUE!</v>
      </c>
      <c r="V56" s="769"/>
      <c r="W56" s="354" t="str">
        <f>Q59</f>
        <v>Gestion stratégique du zone côtière</v>
      </c>
      <c r="X56" s="355" t="e">
        <f>U59</f>
        <v>#VALUE!</v>
      </c>
    </row>
    <row r="57" spans="1:24" s="349" customFormat="1" ht="13.5" customHeight="1" x14ac:dyDescent="0.25">
      <c r="Q57" s="360" t="str">
        <f>'Calculs et formules'!L55</f>
        <v>Cartes des risques d'inondation fluviale</v>
      </c>
      <c r="R57" s="361" t="str">
        <f>S2_C2a</f>
        <v>Sélectionnez votre réponse</v>
      </c>
      <c r="S57" s="362" t="str">
        <f t="shared" si="0"/>
        <v>non répondu</v>
      </c>
      <c r="T57" s="363">
        <v>0.5</v>
      </c>
      <c r="U57" s="362" t="e">
        <f t="shared" si="1"/>
        <v>#VALUE!</v>
      </c>
      <c r="V57" s="769"/>
      <c r="W57" s="354" t="str">
        <f>Q60</f>
        <v>Cartes des risques d'inondation côtières</v>
      </c>
      <c r="X57" s="355" t="e">
        <f>SUM(U60:U61)</f>
        <v>#VALUE!</v>
      </c>
    </row>
    <row r="58" spans="1:24" s="349" customFormat="1" ht="14.4" x14ac:dyDescent="0.25">
      <c r="Q58" s="360" t="str">
        <f>'Calculs et formules'!L56</f>
        <v>Cartes des risques d'inondation fluviale</v>
      </c>
      <c r="R58" s="361" t="str">
        <f>S2_C2b</f>
        <v>Sélectionnez votre réponse</v>
      </c>
      <c r="S58" s="362" t="str">
        <f t="shared" si="0"/>
        <v>non répondu</v>
      </c>
      <c r="T58" s="363">
        <v>0.5</v>
      </c>
      <c r="U58" s="362" t="e">
        <f t="shared" si="1"/>
        <v>#VALUE!</v>
      </c>
      <c r="V58" s="769"/>
    </row>
    <row r="59" spans="1:24" s="349" customFormat="1" ht="13.5" customHeight="1" x14ac:dyDescent="0.25">
      <c r="Q59" s="360" t="str">
        <f>'Calculs et formules'!L57</f>
        <v>Gestion stratégique du zone côtière</v>
      </c>
      <c r="R59" s="361" t="str">
        <f>S2_D1</f>
        <v>Sélectionnez votre réponse</v>
      </c>
      <c r="S59" s="362" t="str">
        <f t="shared" si="0"/>
        <v>non répondu</v>
      </c>
      <c r="T59" s="363">
        <v>1</v>
      </c>
      <c r="U59" s="362" t="e">
        <f t="shared" si="1"/>
        <v>#VALUE!</v>
      </c>
      <c r="V59" s="769"/>
    </row>
    <row r="60" spans="1:24" s="349" customFormat="1" ht="14.1" customHeight="1" x14ac:dyDescent="0.25">
      <c r="Q60" s="360" t="str">
        <f>'Calculs et formules'!L58</f>
        <v>Cartes des risques d'inondation côtières</v>
      </c>
      <c r="R60" s="361" t="str">
        <f>S2_D2a</f>
        <v>Sélectionnez votre réponse</v>
      </c>
      <c r="S60" s="362" t="str">
        <f t="shared" si="0"/>
        <v>non répondu</v>
      </c>
      <c r="T60" s="363">
        <v>0.5</v>
      </c>
      <c r="U60" s="362" t="e">
        <f t="shared" si="1"/>
        <v>#VALUE!</v>
      </c>
      <c r="V60" s="769"/>
    </row>
    <row r="61" spans="1:24" s="349" customFormat="1" ht="14.1" customHeight="1" x14ac:dyDescent="0.25">
      <c r="Q61" s="360" t="str">
        <f>'Calculs et formules'!L59</f>
        <v>Cartes des risques d'inondation côtières</v>
      </c>
      <c r="R61" s="361" t="str">
        <f>S2_D2b</f>
        <v>Sélectionnez votre réponse</v>
      </c>
      <c r="S61" s="362" t="str">
        <f t="shared" si="0"/>
        <v>non répondu</v>
      </c>
      <c r="T61" s="363">
        <v>0.5</v>
      </c>
      <c r="U61" s="362" t="e">
        <f t="shared" si="1"/>
        <v>#VALUE!</v>
      </c>
      <c r="V61" s="769"/>
    </row>
    <row r="62" spans="1:24" s="349" customFormat="1" ht="14.1" customHeight="1" x14ac:dyDescent="0.25">
      <c r="S62" s="364"/>
      <c r="T62" s="364"/>
      <c r="U62" s="365"/>
      <c r="V62" s="769"/>
    </row>
    <row r="63" spans="1:24" s="349" customFormat="1" ht="14.1" customHeight="1" x14ac:dyDescent="0.25">
      <c r="S63" s="364"/>
      <c r="T63" s="364"/>
      <c r="U63" s="365"/>
      <c r="V63" s="769"/>
    </row>
    <row r="64" spans="1:24" s="349" customFormat="1" ht="14.1" customHeight="1" x14ac:dyDescent="0.25">
      <c r="S64" s="364"/>
      <c r="T64" s="364"/>
      <c r="U64" s="365"/>
      <c r="V64" s="769"/>
    </row>
    <row r="65" spans="1:25" s="349" customFormat="1" ht="14.1" customHeight="1" x14ac:dyDescent="0.25">
      <c r="V65" s="769"/>
    </row>
    <row r="66" spans="1:25" s="349" customFormat="1" ht="14.1" customHeight="1" x14ac:dyDescent="0.25">
      <c r="V66" s="769"/>
    </row>
    <row r="67" spans="1:25" s="349" customFormat="1" ht="14.1" customHeight="1" x14ac:dyDescent="0.25">
      <c r="V67" s="769"/>
    </row>
    <row r="68" spans="1:25" s="349" customFormat="1" ht="14.1" customHeight="1" x14ac:dyDescent="0.25">
      <c r="V68" s="769"/>
    </row>
    <row r="69" spans="1:25" s="349" customFormat="1" ht="14.1" customHeight="1" x14ac:dyDescent="0.25">
      <c r="V69" s="768"/>
      <c r="X69" s="1"/>
      <c r="Y69" s="1"/>
    </row>
    <row r="70" spans="1:25" ht="14.1" customHeight="1" x14ac:dyDescent="0.25">
      <c r="A70" s="349"/>
      <c r="B70" s="349"/>
      <c r="C70" s="349"/>
      <c r="D70" s="349"/>
      <c r="E70" s="349"/>
      <c r="F70" s="349"/>
      <c r="G70" s="349"/>
      <c r="H70" s="349"/>
      <c r="I70" s="349"/>
      <c r="J70" s="349"/>
      <c r="K70" s="349"/>
      <c r="L70" s="349"/>
      <c r="M70" s="349"/>
      <c r="N70" s="349"/>
      <c r="O70" s="349"/>
      <c r="V70" s="768"/>
    </row>
    <row r="71" spans="1:25" ht="14.4" x14ac:dyDescent="0.25">
      <c r="A71" s="349"/>
      <c r="B71" s="349"/>
      <c r="C71" s="349"/>
      <c r="D71" s="349"/>
      <c r="E71" s="349"/>
      <c r="F71" s="349"/>
      <c r="G71" s="349"/>
      <c r="H71" s="349"/>
      <c r="I71" s="349"/>
      <c r="J71" s="349"/>
      <c r="K71" s="349"/>
      <c r="L71" s="349"/>
      <c r="M71" s="349"/>
      <c r="N71" s="349"/>
      <c r="O71" s="349"/>
      <c r="V71" s="768"/>
    </row>
    <row r="72" spans="1:25" ht="39.9" customHeight="1" x14ac:dyDescent="0.25">
      <c r="A72" s="349"/>
      <c r="B72" s="17"/>
      <c r="C72" s="345" t="s">
        <v>722</v>
      </c>
      <c r="D72" s="345"/>
      <c r="E72" s="345"/>
      <c r="F72" s="345"/>
      <c r="G72" s="345"/>
      <c r="H72" s="345"/>
      <c r="I72" s="345"/>
      <c r="J72" s="345"/>
      <c r="K72" s="345"/>
      <c r="L72" s="345"/>
      <c r="M72" s="345"/>
      <c r="N72" s="345"/>
      <c r="O72" s="349"/>
      <c r="V72" s="768"/>
    </row>
    <row r="73" spans="1:25" ht="14.1" customHeight="1" x14ac:dyDescent="0.25">
      <c r="B73" s="342"/>
      <c r="C73" s="342"/>
      <c r="D73" s="342"/>
      <c r="E73" s="342"/>
      <c r="F73" s="342"/>
      <c r="G73" s="342"/>
      <c r="H73" s="342"/>
      <c r="I73" s="342"/>
      <c r="J73" s="342"/>
      <c r="K73" s="342"/>
      <c r="L73" s="342"/>
      <c r="M73" s="342"/>
      <c r="N73" s="342"/>
      <c r="V73" s="768"/>
    </row>
    <row r="74" spans="1:25" ht="14.4" x14ac:dyDescent="0.25"/>
    <row r="75" spans="1:25" ht="13.5" customHeight="1" x14ac:dyDescent="0.25"/>
    <row r="76" spans="1:25" ht="14.1" customHeight="1" x14ac:dyDescent="0.25"/>
    <row r="77" spans="1:25" ht="14.1" customHeight="1" x14ac:dyDescent="0.25"/>
    <row r="78" spans="1:25" ht="14.1" customHeight="1" x14ac:dyDescent="0.25"/>
    <row r="79" spans="1:25" ht="14.1" customHeight="1" x14ac:dyDescent="0.25"/>
    <row r="80" spans="1:25" ht="14.1" customHeight="1" x14ac:dyDescent="0.25"/>
    <row r="81" spans="2:24" ht="14.1" customHeight="1" x14ac:dyDescent="0.25"/>
    <row r="82" spans="2:24" ht="14.1" customHeight="1" x14ac:dyDescent="0.25"/>
    <row r="83" spans="2:24" ht="14.1" customHeight="1" x14ac:dyDescent="0.25"/>
    <row r="84" spans="2:24" ht="14.1" customHeight="1" x14ac:dyDescent="0.25"/>
    <row r="85" spans="2:24" ht="14.1" customHeight="1" x14ac:dyDescent="0.25"/>
    <row r="86" spans="2:24" ht="14.1" customHeight="1" x14ac:dyDescent="0.25"/>
    <row r="87" spans="2:24" ht="14.1" customHeight="1" x14ac:dyDescent="0.25"/>
    <row r="88" spans="2:24" ht="14.1" customHeight="1" x14ac:dyDescent="0.25"/>
    <row r="89" spans="2:24" ht="14.1" customHeight="1" x14ac:dyDescent="0.25"/>
    <row r="90" spans="2:24" ht="14.1" customHeight="1" x14ac:dyDescent="0.25"/>
    <row r="91" spans="2:24" ht="14.1" customHeight="1" x14ac:dyDescent="0.25">
      <c r="B91" s="341"/>
      <c r="C91" s="341"/>
      <c r="D91" s="341"/>
      <c r="E91" s="341"/>
      <c r="F91" s="341"/>
      <c r="G91" s="341"/>
      <c r="H91" s="341"/>
      <c r="I91" s="341"/>
      <c r="J91" s="341"/>
      <c r="K91" s="341"/>
      <c r="L91" s="341"/>
      <c r="M91" s="341"/>
      <c r="N91" s="341"/>
    </row>
    <row r="92" spans="2:24" ht="39.9" customHeight="1" x14ac:dyDescent="0.3">
      <c r="B92" s="341"/>
      <c r="C92" s="340" t="e" vm="5">
        <v>#VALUE!</v>
      </c>
      <c r="D92" s="771" t="s">
        <v>248</v>
      </c>
      <c r="E92" s="771"/>
      <c r="F92" s="771"/>
      <c r="G92" s="771"/>
      <c r="H92" s="771"/>
      <c r="I92" s="771"/>
      <c r="J92" s="771"/>
      <c r="K92" s="771"/>
      <c r="L92" s="771"/>
      <c r="M92" s="771"/>
      <c r="N92" s="771"/>
      <c r="Q92" s="346" t="s">
        <v>768</v>
      </c>
      <c r="R92" s="366"/>
      <c r="S92" s="366"/>
      <c r="T92" s="366"/>
      <c r="U92" s="366"/>
      <c r="V92" s="348"/>
      <c r="W92" s="777" t="s">
        <v>710</v>
      </c>
      <c r="X92" s="777"/>
    </row>
    <row r="93" spans="2:24" ht="14.1" customHeight="1" x14ac:dyDescent="0.25">
      <c r="B93" s="341"/>
      <c r="C93" s="341"/>
      <c r="D93" s="341"/>
      <c r="E93" s="341"/>
      <c r="F93" s="341"/>
      <c r="G93" s="341"/>
      <c r="H93" s="341"/>
      <c r="I93" s="341"/>
      <c r="J93" s="341"/>
      <c r="K93" s="341"/>
      <c r="L93" s="341"/>
      <c r="M93" s="341"/>
      <c r="N93" s="341"/>
      <c r="P93" s="367"/>
      <c r="Q93" s="368" t="str">
        <f>'Calculs et formules'!L60</f>
        <v>Plan d'adaptation au climat</v>
      </c>
      <c r="R93" s="368" t="str">
        <f>S3_A1</f>
        <v>Sélectionnez votre réponse</v>
      </c>
      <c r="S93" s="369" t="str">
        <f t="shared" ref="S93" si="2">HLOOKUP(R93,HMLN,3,FALSE)</f>
        <v>non répondu</v>
      </c>
      <c r="T93" s="370">
        <v>1</v>
      </c>
      <c r="U93" s="370" t="e">
        <f t="shared" ref="U93" si="3">S93*T93</f>
        <v>#VALUE!</v>
      </c>
      <c r="V93" s="371"/>
      <c r="W93" s="372" t="str">
        <f>Q93</f>
        <v>Plan d'adaptation au climat</v>
      </c>
      <c r="X93" s="373" t="e">
        <f>U93</f>
        <v>#VALUE!</v>
      </c>
    </row>
    <row r="94" spans="2:24" ht="13.5" customHeight="1" x14ac:dyDescent="0.25">
      <c r="B94" s="342"/>
      <c r="C94" s="342"/>
      <c r="D94" s="342"/>
      <c r="E94" s="342"/>
      <c r="F94" s="342"/>
      <c r="G94" s="342"/>
      <c r="H94" s="342"/>
      <c r="I94" s="342"/>
      <c r="J94" s="342"/>
      <c r="K94" s="342"/>
      <c r="L94" s="342"/>
      <c r="M94" s="342"/>
      <c r="N94" s="342"/>
      <c r="P94" s="367"/>
      <c r="Q94" s="374" t="str">
        <f>'Calculs et formules'!L69</f>
        <v>Planification de la gestion des actifs</v>
      </c>
      <c r="R94" s="374" t="str">
        <f>S3_A3a</f>
        <v>Sélectionnez votre réponse</v>
      </c>
      <c r="S94" s="375" t="str">
        <f t="shared" ref="S94:S108" si="4">HLOOKUP(R94,HMLN,3,FALSE)</f>
        <v>non répondu</v>
      </c>
      <c r="T94" s="376">
        <v>0.5</v>
      </c>
      <c r="U94" s="376" t="e">
        <f t="shared" ref="U94:U108" si="5">S94*T94</f>
        <v>#VALUE!</v>
      </c>
      <c r="V94" s="371"/>
      <c r="W94" s="372" t="str">
        <f>Q94</f>
        <v>Planification de la gestion des actifs</v>
      </c>
      <c r="X94" s="373" t="e">
        <f>SUM(U94:U95)</f>
        <v>#VALUE!</v>
      </c>
    </row>
    <row r="95" spans="2:24" ht="39.9" customHeight="1" x14ac:dyDescent="0.25">
      <c r="B95" s="17"/>
      <c r="C95" s="345" t="s">
        <v>245</v>
      </c>
      <c r="D95" s="345"/>
      <c r="E95" s="345"/>
      <c r="F95" s="345"/>
      <c r="G95" s="345"/>
      <c r="H95" s="345"/>
      <c r="I95" s="345"/>
      <c r="J95" s="345"/>
      <c r="K95" s="345"/>
      <c r="L95" s="345"/>
      <c r="M95" s="345"/>
      <c r="N95" s="345"/>
      <c r="P95" s="367"/>
      <c r="Q95" s="377" t="str">
        <f>'Calculs et formules'!L70</f>
        <v>Planification de la gestion des actifs</v>
      </c>
      <c r="R95" s="377" t="str">
        <f>S3_A3b</f>
        <v>Sélectionnez votre réponse</v>
      </c>
      <c r="S95" s="363" t="str">
        <f t="shared" si="4"/>
        <v>non répondu</v>
      </c>
      <c r="T95" s="362">
        <v>0.5</v>
      </c>
      <c r="U95" s="362" t="e">
        <f t="shared" si="5"/>
        <v>#VALUE!</v>
      </c>
      <c r="V95" s="378"/>
      <c r="W95" s="372" t="str">
        <f>Q96</f>
        <v>Gestion des actifs naturels</v>
      </c>
      <c r="X95" s="373" t="e">
        <f>SUM(U96:U97)</f>
        <v>#VALUE!</v>
      </c>
    </row>
    <row r="96" spans="2:24" ht="14.1" customHeight="1" x14ac:dyDescent="0.25">
      <c r="B96" s="342"/>
      <c r="C96" s="342"/>
      <c r="D96" s="342"/>
      <c r="E96" s="342"/>
      <c r="F96" s="342"/>
      <c r="G96" s="342"/>
      <c r="H96" s="342"/>
      <c r="I96" s="342"/>
      <c r="J96" s="342"/>
      <c r="K96" s="342"/>
      <c r="L96" s="342"/>
      <c r="M96" s="342"/>
      <c r="N96" s="342"/>
      <c r="P96" s="367"/>
      <c r="Q96" s="374" t="str">
        <f>'Calculs et formules'!L71</f>
        <v>Gestion des actifs naturels</v>
      </c>
      <c r="R96" s="374" t="str">
        <f>S3_A4a</f>
        <v>Sélectionnez votre réponse</v>
      </c>
      <c r="S96" s="375" t="str">
        <f t="shared" si="4"/>
        <v>non répondu</v>
      </c>
      <c r="T96" s="376">
        <v>0.5</v>
      </c>
      <c r="U96" s="375" t="e">
        <f t="shared" si="5"/>
        <v>#VALUE!</v>
      </c>
      <c r="V96" s="371"/>
      <c r="W96" s="372" t="str">
        <f t="shared" ref="W96:W101" si="6">Q98</f>
        <v>Résilience des habitations aux inondations</v>
      </c>
      <c r="X96" s="373" t="e">
        <f>U98</f>
        <v>#VALUE!</v>
      </c>
    </row>
    <row r="97" spans="16:24" ht="13.5" customHeight="1" x14ac:dyDescent="0.25">
      <c r="P97" s="367"/>
      <c r="Q97" s="374" t="str">
        <f>'Calculs et formules'!L72</f>
        <v>Gestion des actifs naturels</v>
      </c>
      <c r="R97" s="374" t="str">
        <f>S3_A4b</f>
        <v>Sélectionnez votre réponse</v>
      </c>
      <c r="S97" s="375" t="str">
        <f t="shared" si="4"/>
        <v>non répondu</v>
      </c>
      <c r="T97" s="376">
        <v>0.5</v>
      </c>
      <c r="U97" s="376" t="e">
        <f t="shared" si="5"/>
        <v>#VALUE!</v>
      </c>
      <c r="V97" s="371"/>
      <c r="W97" s="372" t="str">
        <f t="shared" si="6"/>
        <v>Résilience aux inondations des biens immobiliers commerciaux</v>
      </c>
      <c r="X97" s="373" t="e">
        <f>U99</f>
        <v>#VALUE!</v>
      </c>
    </row>
    <row r="98" spans="16:24" ht="14.4" x14ac:dyDescent="0.25">
      <c r="P98" s="367"/>
      <c r="Q98" s="374" t="str">
        <f>'Calculs et formules'!L73</f>
        <v>Résilience des habitations aux inondations</v>
      </c>
      <c r="R98" s="374" t="str">
        <f>S3_A5</f>
        <v>Sélectionnez votre réponse</v>
      </c>
      <c r="S98" s="375" t="str">
        <f t="shared" si="4"/>
        <v>non répondu</v>
      </c>
      <c r="T98" s="376">
        <v>1</v>
      </c>
      <c r="U98" s="376" t="e">
        <f t="shared" si="5"/>
        <v>#VALUE!</v>
      </c>
      <c r="V98" s="371"/>
      <c r="W98" s="372" t="str">
        <f t="shared" si="6"/>
        <v xml:space="preserve">Gestion de la réponse aux urgences </v>
      </c>
      <c r="X98" s="373" t="e">
        <f>U100</f>
        <v>#VALUE!</v>
      </c>
    </row>
    <row r="99" spans="16:24" ht="14.4" x14ac:dyDescent="0.25">
      <c r="P99" s="367"/>
      <c r="Q99" s="374" t="str">
        <f>'Calculs et formules'!L74</f>
        <v>Résilience aux inondations des biens immobiliers commerciaux</v>
      </c>
      <c r="R99" s="374" t="str">
        <f>S3_A6</f>
        <v>Sélectionnez votre réponse</v>
      </c>
      <c r="S99" s="375" t="str">
        <f t="shared" si="4"/>
        <v>non répondu</v>
      </c>
      <c r="T99" s="376">
        <v>1</v>
      </c>
      <c r="U99" s="376" t="e">
        <f t="shared" si="5"/>
        <v>#VALUE!</v>
      </c>
      <c r="V99" s="371"/>
      <c r="W99" s="372" t="str">
        <f t="shared" si="6"/>
        <v>Systèmes de prévision et d'alerte aux inondations</v>
      </c>
      <c r="X99" s="373" t="e">
        <f>U101</f>
        <v>#VALUE!</v>
      </c>
    </row>
    <row r="100" spans="16:24" ht="13.5" customHeight="1" x14ac:dyDescent="0.25">
      <c r="P100" s="367"/>
      <c r="Q100" s="374" t="str">
        <f>'Calculs et formules'!L75</f>
        <v xml:space="preserve">Gestion de la réponse aux urgences </v>
      </c>
      <c r="R100" s="374" t="str">
        <f>S3_A7</f>
        <v>Sélectionnez votre réponse</v>
      </c>
      <c r="S100" s="375" t="str">
        <f t="shared" si="4"/>
        <v>non répondu</v>
      </c>
      <c r="T100" s="376">
        <v>1</v>
      </c>
      <c r="U100" s="376" t="e">
        <f t="shared" si="5"/>
        <v>#VALUE!</v>
      </c>
      <c r="V100" s="371"/>
      <c r="W100" s="372" t="str">
        <f t="shared" si="6"/>
        <v>Agent d'adaptation aux changements climatiques</v>
      </c>
      <c r="X100" s="373" t="e">
        <f>U102</f>
        <v>#VALUE!</v>
      </c>
    </row>
    <row r="101" spans="16:24" ht="14.1" customHeight="1" x14ac:dyDescent="0.25">
      <c r="P101" s="367"/>
      <c r="Q101" s="374" t="str">
        <f>'Calculs et formules'!L76</f>
        <v>Systèmes de prévision et d'alerte aux inondations</v>
      </c>
      <c r="R101" s="374" t="str">
        <f>S3_A8</f>
        <v>Sélectionnez votre réponse</v>
      </c>
      <c r="S101" s="375" t="str">
        <f t="shared" si="4"/>
        <v>non répondu</v>
      </c>
      <c r="T101" s="376">
        <v>1</v>
      </c>
      <c r="U101" s="376" t="e">
        <f t="shared" si="5"/>
        <v>#VALUE!</v>
      </c>
      <c r="V101" s="371"/>
      <c r="W101" s="372" t="str">
        <f t="shared" si="6"/>
        <v>Capacité municipal - Mandat</v>
      </c>
      <c r="X101" s="373" t="e">
        <f>SUM(U103:U107)</f>
        <v>#VALUE!</v>
      </c>
    </row>
    <row r="102" spans="16:24" ht="14.1" customHeight="1" x14ac:dyDescent="0.25">
      <c r="P102" s="367"/>
      <c r="Q102" s="374" t="str">
        <f>'Calculs et formules'!L77</f>
        <v>Agent d'adaptation aux changements climatiques</v>
      </c>
      <c r="R102" s="374" t="str">
        <f>S3_A9</f>
        <v>Sélectionnez votre réponse</v>
      </c>
      <c r="S102" s="375" t="str">
        <f t="shared" si="4"/>
        <v>non répondu</v>
      </c>
      <c r="T102" s="376">
        <v>1</v>
      </c>
      <c r="U102" s="376" t="e">
        <f t="shared" si="5"/>
        <v>#VALUE!</v>
      </c>
      <c r="V102" s="371"/>
      <c r="W102" s="379" t="str">
        <f>Q108</f>
        <v>Activités opérationnelles non urgentes qui soutiennent la préparation aux inondations</v>
      </c>
      <c r="X102" s="380" t="e">
        <f>U108</f>
        <v>#VALUE!</v>
      </c>
    </row>
    <row r="103" spans="16:24" ht="14.1" customHeight="1" x14ac:dyDescent="0.25">
      <c r="P103" s="367"/>
      <c r="Q103" s="377" t="str">
        <f>'Calculs et formules'!L78</f>
        <v>Capacité municipal - Mandat</v>
      </c>
      <c r="R103" s="377" t="str">
        <f>S3_A10a</f>
        <v>Sélectionnez votre réponse</v>
      </c>
      <c r="S103" s="363" t="str">
        <f t="shared" si="4"/>
        <v>non répondu</v>
      </c>
      <c r="T103" s="362">
        <v>0.2</v>
      </c>
      <c r="U103" s="362" t="e">
        <f t="shared" si="5"/>
        <v>#VALUE!</v>
      </c>
      <c r="W103" s="212"/>
      <c r="X103" s="381"/>
    </row>
    <row r="104" spans="16:24" ht="14.1" customHeight="1" x14ac:dyDescent="0.25">
      <c r="P104" s="367"/>
      <c r="Q104" s="368" t="str">
        <f>'Calculs et formules'!L79</f>
        <v>Capacité municipal - Connaissances</v>
      </c>
      <c r="R104" s="368" t="str">
        <f>S3_A10b</f>
        <v>Sélectionnez votre réponse</v>
      </c>
      <c r="S104" s="369" t="str">
        <f t="shared" si="4"/>
        <v>non répondu</v>
      </c>
      <c r="T104" s="370">
        <v>0.2</v>
      </c>
      <c r="U104" s="370" t="e">
        <f t="shared" si="5"/>
        <v>#VALUE!</v>
      </c>
      <c r="W104" s="212"/>
      <c r="X104" s="381"/>
    </row>
    <row r="105" spans="16:24" ht="14.1" customHeight="1" x14ac:dyDescent="0.25">
      <c r="P105" s="367"/>
      <c r="Q105" s="374" t="str">
        <f>'Calculs et formules'!L80</f>
        <v>Capacité du personnel municipal et du conseil municipal - Formation</v>
      </c>
      <c r="R105" s="374" t="str">
        <f>S3_A10c</f>
        <v>Sélectionnez votre réponse</v>
      </c>
      <c r="S105" s="375" t="str">
        <f t="shared" si="4"/>
        <v>non répondu</v>
      </c>
      <c r="T105" s="376">
        <v>0.2</v>
      </c>
      <c r="U105" s="376" t="e">
        <f t="shared" si="5"/>
        <v>#VALUE!</v>
      </c>
      <c r="W105" s="212"/>
      <c r="X105" s="381"/>
    </row>
    <row r="106" spans="16:24" ht="14.1" customHeight="1" x14ac:dyDescent="0.25">
      <c r="P106" s="367"/>
      <c r="Q106" s="377" t="str">
        <f>'Calculs et formules'!L81</f>
        <v>Capacité du personnel municipal et du conseil municipal - Outils</v>
      </c>
      <c r="R106" s="377" t="str">
        <f>S3_A10d</f>
        <v>Sélectionnez votre réponse</v>
      </c>
      <c r="S106" s="363" t="str">
        <f t="shared" si="4"/>
        <v>non répondu</v>
      </c>
      <c r="T106" s="362">
        <v>0.2</v>
      </c>
      <c r="U106" s="362" t="e">
        <f t="shared" si="5"/>
        <v>#VALUE!</v>
      </c>
      <c r="W106" s="212"/>
      <c r="X106" s="381"/>
    </row>
    <row r="107" spans="16:24" ht="14.1" customHeight="1" x14ac:dyDescent="0.25">
      <c r="P107" s="367"/>
      <c r="Q107" s="377" t="str">
        <f>'Calculs et formules'!L82</f>
        <v>Capacité du personnel municipal et du conseil municipal - Financements</v>
      </c>
      <c r="R107" s="377" t="str">
        <f>S3_A10e</f>
        <v>Sélectionnez votre réponse</v>
      </c>
      <c r="S107" s="363" t="str">
        <f t="shared" si="4"/>
        <v>non répondu</v>
      </c>
      <c r="T107" s="362">
        <v>0.2</v>
      </c>
      <c r="U107" s="362" t="e">
        <f t="shared" si="5"/>
        <v>#VALUE!</v>
      </c>
      <c r="W107" s="212"/>
      <c r="X107" s="381"/>
    </row>
    <row r="108" spans="16:24" ht="14.1" customHeight="1" x14ac:dyDescent="0.25">
      <c r="P108" s="367"/>
      <c r="Q108" s="377" t="str">
        <f>'Calculs et formules'!L83</f>
        <v>Activités opérationnelles non urgentes qui soutiennent la préparation aux inondations</v>
      </c>
      <c r="R108" s="377" t="str">
        <f>S3_A11</f>
        <v>Sélectionnez votre réponse</v>
      </c>
      <c r="S108" s="363" t="str">
        <f t="shared" si="4"/>
        <v>non répondu</v>
      </c>
      <c r="T108" s="362">
        <v>1</v>
      </c>
      <c r="U108" s="362" t="e">
        <f t="shared" si="5"/>
        <v>#VALUE!</v>
      </c>
      <c r="W108" s="212"/>
      <c r="X108" s="381"/>
    </row>
    <row r="109" spans="16:24" ht="14.1" customHeight="1" x14ac:dyDescent="0.25">
      <c r="W109" s="212"/>
      <c r="X109" s="381"/>
    </row>
    <row r="110" spans="16:24" ht="14.1" customHeight="1" x14ac:dyDescent="0.25">
      <c r="W110" s="212"/>
      <c r="X110" s="381"/>
    </row>
    <row r="111" spans="16:24" ht="14.1" customHeight="1" x14ac:dyDescent="0.25">
      <c r="W111" s="212"/>
      <c r="X111" s="381"/>
    </row>
    <row r="112" spans="16:24" ht="14.1" customHeight="1" x14ac:dyDescent="0.25">
      <c r="W112" s="212"/>
      <c r="X112" s="381"/>
    </row>
    <row r="113" spans="2:24" ht="39.9" customHeight="1" x14ac:dyDescent="0.25">
      <c r="B113" s="17"/>
      <c r="C113" s="345" t="s">
        <v>359</v>
      </c>
      <c r="D113" s="345"/>
      <c r="E113" s="345"/>
      <c r="F113" s="345"/>
      <c r="G113" s="345"/>
      <c r="H113" s="345"/>
      <c r="I113" s="345"/>
      <c r="J113" s="345"/>
      <c r="K113" s="345"/>
      <c r="L113" s="345"/>
      <c r="M113" s="345"/>
      <c r="N113" s="345"/>
      <c r="W113" s="212"/>
      <c r="X113" s="212"/>
    </row>
    <row r="114" spans="2:24" ht="14.1" customHeight="1" x14ac:dyDescent="0.25"/>
    <row r="115" spans="2:24" ht="13.5" customHeight="1" x14ac:dyDescent="0.3">
      <c r="W115" s="674"/>
      <c r="X115" s="674"/>
    </row>
    <row r="116" spans="2:24" ht="13.5" customHeight="1" x14ac:dyDescent="0.25">
      <c r="Q116" s="212"/>
      <c r="R116" s="212"/>
      <c r="S116" s="382"/>
      <c r="T116" s="382"/>
      <c r="U116" s="382"/>
      <c r="W116" s="212"/>
      <c r="X116" s="212"/>
    </row>
    <row r="117" spans="2:24" ht="13.5" customHeight="1" x14ac:dyDescent="0.25">
      <c r="Q117" s="212"/>
      <c r="R117" s="212"/>
      <c r="S117" s="382"/>
      <c r="T117" s="382"/>
      <c r="U117" s="382"/>
      <c r="V117" s="768"/>
      <c r="W117" s="212"/>
      <c r="X117" s="212"/>
    </row>
    <row r="118" spans="2:24" ht="13.5" customHeight="1" x14ac:dyDescent="0.25">
      <c r="Q118" s="212"/>
      <c r="R118" s="212"/>
      <c r="S118" s="382"/>
      <c r="T118" s="382"/>
      <c r="U118" s="382"/>
      <c r="V118" s="768"/>
      <c r="W118" s="212"/>
      <c r="X118" s="212"/>
    </row>
    <row r="119" spans="2:24" ht="13.5" customHeight="1" x14ac:dyDescent="0.25">
      <c r="Q119" s="212"/>
      <c r="R119" s="212"/>
      <c r="S119" s="382"/>
      <c r="T119" s="382"/>
      <c r="U119" s="382"/>
      <c r="V119" s="768"/>
      <c r="W119" s="212"/>
      <c r="X119" s="212"/>
    </row>
    <row r="120" spans="2:24" ht="13.5" customHeight="1" x14ac:dyDescent="0.25">
      <c r="Q120" s="212"/>
      <c r="R120" s="212"/>
      <c r="S120" s="382"/>
      <c r="T120" s="382"/>
      <c r="U120" s="382"/>
      <c r="V120" s="768"/>
      <c r="W120" s="212"/>
      <c r="X120" s="212"/>
    </row>
    <row r="121" spans="2:24" ht="13.5" customHeight="1" x14ac:dyDescent="0.25">
      <c r="Q121" s="212"/>
      <c r="R121" s="212"/>
      <c r="S121" s="382"/>
      <c r="T121" s="382"/>
      <c r="U121" s="382"/>
      <c r="V121" s="768"/>
      <c r="W121" s="212"/>
      <c r="X121" s="212"/>
    </row>
    <row r="122" spans="2:24" ht="13.5" customHeight="1" x14ac:dyDescent="0.25">
      <c r="Q122" s="212"/>
      <c r="R122" s="212"/>
      <c r="S122" s="382"/>
      <c r="T122" s="382"/>
      <c r="U122" s="382"/>
      <c r="V122" s="768"/>
      <c r="W122" s="212"/>
      <c r="X122" s="212"/>
    </row>
    <row r="123" spans="2:24" ht="13.5" customHeight="1" x14ac:dyDescent="0.25">
      <c r="Q123" s="212"/>
      <c r="R123" s="212"/>
      <c r="S123" s="382"/>
      <c r="T123" s="382"/>
      <c r="U123" s="382"/>
      <c r="V123" s="768"/>
      <c r="W123" s="212"/>
      <c r="X123" s="212"/>
    </row>
    <row r="124" spans="2:24" ht="14.1" customHeight="1" x14ac:dyDescent="0.25">
      <c r="Q124" s="212"/>
      <c r="R124" s="212"/>
      <c r="S124" s="382"/>
      <c r="T124" s="382"/>
      <c r="U124" s="382"/>
      <c r="V124" s="768"/>
    </row>
    <row r="125" spans="2:24" ht="14.1" customHeight="1" x14ac:dyDescent="0.25">
      <c r="Q125" s="212"/>
      <c r="R125" s="212"/>
      <c r="S125" s="382"/>
      <c r="T125" s="382"/>
      <c r="U125" s="382"/>
      <c r="V125" s="768"/>
    </row>
    <row r="126" spans="2:24" ht="14.1" customHeight="1" x14ac:dyDescent="0.25">
      <c r="Q126" s="212"/>
      <c r="R126" s="212"/>
      <c r="S126" s="382"/>
      <c r="T126" s="382"/>
      <c r="U126" s="382"/>
      <c r="V126" s="768"/>
    </row>
    <row r="127" spans="2:24" ht="14.1" customHeight="1" x14ac:dyDescent="0.25">
      <c r="V127" s="768"/>
    </row>
    <row r="128" spans="2:24" ht="14.1" customHeight="1" x14ac:dyDescent="0.25"/>
    <row r="129" spans="2:14" ht="14.1" customHeight="1" x14ac:dyDescent="0.25"/>
    <row r="130" spans="2:14" ht="14.1" customHeight="1" x14ac:dyDescent="0.25"/>
    <row r="131" spans="2:14" ht="14.1" customHeight="1" x14ac:dyDescent="0.25"/>
    <row r="132" spans="2:14" ht="39.9" customHeight="1" x14ac:dyDescent="0.25">
      <c r="B132" s="17"/>
      <c r="C132" s="345" t="s">
        <v>564</v>
      </c>
      <c r="D132" s="345"/>
      <c r="E132" s="345"/>
      <c r="F132" s="345"/>
      <c r="G132" s="345"/>
      <c r="H132" s="345"/>
      <c r="I132" s="345"/>
      <c r="J132" s="345"/>
      <c r="K132" s="345"/>
      <c r="L132" s="345"/>
      <c r="M132" s="345"/>
      <c r="N132" s="345"/>
    </row>
    <row r="133" spans="2:14" ht="14.1" customHeight="1" x14ac:dyDescent="0.25"/>
    <row r="134" spans="2:14" ht="14.1" customHeight="1" x14ac:dyDescent="0.25"/>
    <row r="135" spans="2:14" ht="14.1" customHeight="1" x14ac:dyDescent="0.25"/>
    <row r="136" spans="2:14" ht="13.5" customHeight="1" x14ac:dyDescent="0.25"/>
    <row r="137" spans="2:14" ht="13.5" customHeight="1" x14ac:dyDescent="0.25"/>
    <row r="138" spans="2:14" ht="13.5" customHeight="1" x14ac:dyDescent="0.25"/>
    <row r="139" spans="2:14" ht="13.5" customHeight="1" x14ac:dyDescent="0.25"/>
    <row r="140" spans="2:14" ht="13.5" customHeight="1" x14ac:dyDescent="0.25"/>
    <row r="141" spans="2:14" ht="13.5" customHeight="1" x14ac:dyDescent="0.25"/>
    <row r="142" spans="2:14" ht="13.5" customHeight="1" x14ac:dyDescent="0.25"/>
    <row r="143" spans="2:14" ht="13.5" customHeight="1" x14ac:dyDescent="0.25"/>
    <row r="144" spans="2:14" ht="14.1" customHeight="1" x14ac:dyDescent="0.25"/>
    <row r="145" spans="2:14" ht="14.1" customHeight="1" x14ac:dyDescent="0.25"/>
    <row r="146" spans="2:14" ht="14.1" customHeight="1" x14ac:dyDescent="0.25"/>
    <row r="147" spans="2:14" ht="14.1" customHeight="1" x14ac:dyDescent="0.25"/>
    <row r="148" spans="2:14" ht="14.1" customHeight="1" x14ac:dyDescent="0.25"/>
    <row r="149" spans="2:14" ht="14.1" customHeight="1" x14ac:dyDescent="0.25"/>
    <row r="150" spans="2:14" ht="14.1" customHeight="1" x14ac:dyDescent="0.25"/>
    <row r="151" spans="2:14" ht="39.9" customHeight="1" x14ac:dyDescent="0.25">
      <c r="B151" s="17"/>
      <c r="C151" s="345" t="s">
        <v>798</v>
      </c>
      <c r="D151" s="345"/>
      <c r="E151" s="345"/>
      <c r="F151" s="345"/>
      <c r="G151" s="345"/>
      <c r="H151" s="345"/>
      <c r="I151" s="345"/>
      <c r="J151" s="345"/>
      <c r="K151" s="345"/>
      <c r="L151" s="345"/>
      <c r="M151" s="345"/>
      <c r="N151" s="345"/>
    </row>
    <row r="152" spans="2:14" ht="14.1" customHeight="1" x14ac:dyDescent="0.25"/>
    <row r="153" spans="2:14" ht="14.1" customHeight="1" x14ac:dyDescent="0.25"/>
    <row r="154" spans="2:14" ht="14.1" customHeight="1" x14ac:dyDescent="0.25"/>
    <row r="155" spans="2:14" ht="14.1" customHeight="1" x14ac:dyDescent="0.25"/>
    <row r="156" spans="2:14" ht="14.1" customHeight="1" x14ac:dyDescent="0.25"/>
    <row r="157" spans="2:14" ht="14.1" customHeight="1" x14ac:dyDescent="0.25"/>
    <row r="158" spans="2:14" ht="14.4" x14ac:dyDescent="0.25"/>
    <row r="159" spans="2:14" ht="13.5" customHeight="1" x14ac:dyDescent="0.25"/>
    <row r="160" spans="2:14" ht="14.1" customHeight="1" x14ac:dyDescent="0.25"/>
    <row r="161" spans="2:14" ht="14.1" customHeight="1" x14ac:dyDescent="0.25"/>
    <row r="162" spans="2:14" ht="14.1" customHeight="1" x14ac:dyDescent="0.25"/>
    <row r="163" spans="2:14" ht="14.1" customHeight="1" x14ac:dyDescent="0.25"/>
    <row r="164" spans="2:14" ht="14.1" customHeight="1" x14ac:dyDescent="0.25"/>
    <row r="165" spans="2:14" ht="14.1" customHeight="1" x14ac:dyDescent="0.25"/>
    <row r="166" spans="2:14" ht="14.1" customHeight="1" x14ac:dyDescent="0.25"/>
    <row r="167" spans="2:14" ht="14.1" customHeight="1" x14ac:dyDescent="0.25"/>
    <row r="168" spans="2:14" ht="14.1" customHeight="1" x14ac:dyDescent="0.25"/>
    <row r="169" spans="2:14" ht="14.1" customHeight="1" x14ac:dyDescent="0.25"/>
    <row r="170" spans="2:14" ht="14.1" customHeight="1" x14ac:dyDescent="0.25"/>
    <row r="171" spans="2:14" ht="19.5" customHeight="1" x14ac:dyDescent="0.25">
      <c r="B171" s="775" t="s">
        <v>806</v>
      </c>
      <c r="C171" s="775"/>
      <c r="D171" s="775"/>
      <c r="E171" s="775"/>
      <c r="F171" s="330"/>
      <c r="J171" s="383"/>
      <c r="K171" s="383"/>
      <c r="L171" s="775" t="s">
        <v>140</v>
      </c>
      <c r="M171" s="775"/>
      <c r="N171" s="775"/>
    </row>
    <row r="172" spans="2:14" ht="19.5" customHeight="1" x14ac:dyDescent="0.25">
      <c r="B172" s="775"/>
      <c r="C172" s="775"/>
      <c r="D172" s="775"/>
      <c r="E172" s="775"/>
      <c r="F172" s="778" t="s">
        <v>803</v>
      </c>
      <c r="G172" s="778"/>
      <c r="H172" s="778"/>
      <c r="I172" s="778"/>
      <c r="J172" s="778"/>
      <c r="K172" s="778"/>
      <c r="L172" s="775"/>
      <c r="M172" s="775"/>
      <c r="N172" s="775"/>
    </row>
    <row r="173" spans="2:14" ht="14.25" customHeight="1" x14ac:dyDescent="0.25"/>
    <row r="174" spans="2:14" ht="14.25" customHeight="1" x14ac:dyDescent="0.25"/>
  </sheetData>
  <sheetProtection algorithmName="SHA-512" hashValue="e+bIqveulRGIF8bhN9M7qFWzDHuz4WZ/CJIQjd+O8Lq+DOc31v9ljY9+Oxp9Y1NJ2XgIWkPFii1uon5eusOhtA==" saltValue="qs7wiBcYQU1SP93zV9vT3g==" spinCount="100000" sheet="1" objects="1" scenarios="1"/>
  <mergeCells count="24">
    <mergeCell ref="L171:N172"/>
    <mergeCell ref="B171:E172"/>
    <mergeCell ref="W51:X51"/>
    <mergeCell ref="W92:X92"/>
    <mergeCell ref="W115:X115"/>
    <mergeCell ref="V117:V121"/>
    <mergeCell ref="V122:V124"/>
    <mergeCell ref="F172:K172"/>
    <mergeCell ref="Q6:V6"/>
    <mergeCell ref="V7:V10"/>
    <mergeCell ref="V16:V19"/>
    <mergeCell ref="V20:V23"/>
    <mergeCell ref="V11:V15"/>
    <mergeCell ref="B7:M8"/>
    <mergeCell ref="C14:L14"/>
    <mergeCell ref="V125:V127"/>
    <mergeCell ref="V69:V71"/>
    <mergeCell ref="V72:V73"/>
    <mergeCell ref="V52:V64"/>
    <mergeCell ref="V65:V68"/>
    <mergeCell ref="D11:N11"/>
    <mergeCell ref="D51:N51"/>
    <mergeCell ref="D92:N92"/>
    <mergeCell ref="P51:P54"/>
  </mergeCells>
  <hyperlinks>
    <hyperlink ref="B171:D172" location="Scorecard!Print_Area" display="Previous" xr:uid="{415ABBCD-B485-4E0B-9B59-E9F977F1676B}"/>
    <hyperlink ref="L171" location="Overview!A1" display="Next" xr:uid="{48568AD2-7935-495A-A7C7-40C2B106490B}"/>
    <hyperlink ref="F172:I172" location="'Start Here'!A1" display="Return to top of page" xr:uid="{EA507E91-4DA8-4463-80D7-78B7F6650D57}"/>
    <hyperlink ref="B171:E172" location="'Tableau de bord'!B6" display="Back to Scorecard" xr:uid="{A17CB763-63AA-4CBC-A565-D6B08F3D7CA5}"/>
    <hyperlink ref="F172:J172" location="'Web Diagrams'!B6" display="Return to top of page" xr:uid="{26CB811B-82F3-4E92-AB51-B9FC6C4D2F0E}"/>
    <hyperlink ref="L171:N172" location="Aperçu!B9" display="Vers Aperçu" xr:uid="{6011645B-C8C5-4D77-BED5-8AE9D7B7FA92}"/>
    <hyperlink ref="F172:K172" location="'Diagrammes radars'!B6" display="Retour en haut de page" xr:uid="{48EC8D29-8BB7-4337-96C9-F721D8DE53E9}"/>
  </hyperlinks>
  <printOptions horizontalCentered="1"/>
  <pageMargins left="0.39370078740157483" right="0.39370078740157483" top="0.39370078740157483" bottom="0.39370078740157483" header="0.51181102362204722" footer="0.31496062992125984"/>
  <pageSetup scale="74" fitToHeight="0" orientation="portrait" r:id="rId1"/>
  <headerFooter>
    <oddFooter>&amp;LDiagnostic du risque d'inondation municipal&amp;CDiagrammes radars&amp;R&amp;P of &amp;N</oddFooter>
  </headerFooter>
  <rowBreaks count="2" manualBreakCount="2">
    <brk id="49" max="14" man="1"/>
    <brk id="112" max="1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DA205-15AD-410A-A1E4-D2678FAD5B10}">
  <sheetPr>
    <tabColor theme="8" tint="-0.249977111117893"/>
    <pageSetUpPr fitToPage="1"/>
  </sheetPr>
  <dimension ref="A1:AG105"/>
  <sheetViews>
    <sheetView showGridLines="0" zoomScaleNormal="100" zoomScaleSheetLayoutView="100" workbookViewId="0">
      <pane ySplit="8" topLeftCell="A9" activePane="bottomLeft" state="frozen"/>
      <selection pane="bottomLeft"/>
    </sheetView>
  </sheetViews>
  <sheetFormatPr defaultColWidth="0" defaultRowHeight="14.4" zeroHeight="1" x14ac:dyDescent="0.25"/>
  <cols>
    <col min="1" max="1" width="3.59765625" style="1" customWidth="1"/>
    <col min="2" max="2" width="2.59765625" style="1" customWidth="1"/>
    <col min="3" max="3" width="14.8984375" style="1" customWidth="1"/>
    <col min="4" max="4" width="11.5" style="1" customWidth="1"/>
    <col min="5" max="6" width="2.59765625" style="1" customWidth="1"/>
    <col min="7" max="8" width="24.3984375" style="1" customWidth="1"/>
    <col min="9" max="10" width="2.59765625" style="1" customWidth="1"/>
    <col min="11" max="12" width="14.5" style="1" customWidth="1"/>
    <col min="13" max="15" width="8.8984375" style="1" customWidth="1"/>
    <col min="16" max="16" width="2.09765625" style="1" customWidth="1"/>
    <col min="17" max="17" width="3.3984375" style="1" customWidth="1"/>
    <col min="18" max="18" width="41.8984375" style="1" customWidth="1"/>
    <col min="19" max="19" width="10.59765625" style="1" customWidth="1"/>
    <col min="20" max="20" width="11.5" style="1" hidden="1" customWidth="1"/>
    <col min="21" max="25" width="8.8984375" style="1" hidden="1" customWidth="1"/>
    <col min="26" max="26" width="9.59765625" style="1" hidden="1" customWidth="1"/>
    <col min="27" max="30" width="8.8984375" style="1" hidden="1" customWidth="1"/>
    <col min="31" max="31" width="1.5" style="1" customWidth="1"/>
    <col min="32" max="32" width="3.3984375" style="1" customWidth="1"/>
    <col min="33" max="33" width="0.5" style="1" hidden="1" customWidth="1"/>
    <col min="34" max="16384" width="1.3984375" style="1" hidden="1"/>
  </cols>
  <sheetData>
    <row r="1" spans="2:32" ht="13.5" customHeight="1" x14ac:dyDescent="0.25">
      <c r="C1" s="384"/>
      <c r="D1" s="384"/>
      <c r="E1" s="384"/>
      <c r="F1" s="384"/>
      <c r="G1" s="384"/>
      <c r="H1" s="384"/>
      <c r="I1" s="384"/>
      <c r="J1" s="384"/>
      <c r="K1" s="384"/>
      <c r="L1" s="384"/>
      <c r="M1" s="384"/>
      <c r="N1" s="384"/>
      <c r="O1" s="384"/>
      <c r="P1" s="384"/>
      <c r="Q1" s="384"/>
      <c r="R1" s="384"/>
      <c r="S1" s="384"/>
      <c r="T1" s="384"/>
      <c r="U1" s="384"/>
      <c r="V1" s="384"/>
      <c r="W1" s="384"/>
      <c r="X1" s="384"/>
      <c r="Y1" s="384"/>
      <c r="Z1" s="384"/>
      <c r="AA1" s="384"/>
      <c r="AB1" s="384"/>
      <c r="AC1" s="384"/>
      <c r="AD1" s="384"/>
      <c r="AE1" s="384"/>
      <c r="AF1" s="384"/>
    </row>
    <row r="2" spans="2:32" ht="13.5" customHeight="1" x14ac:dyDescent="0.25">
      <c r="B2" s="385"/>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4"/>
    </row>
    <row r="3" spans="2:32" ht="50.1" customHeight="1" x14ac:dyDescent="0.25">
      <c r="B3" s="385"/>
      <c r="C3" s="386" t="e" vm="8">
        <v>#VALUE!</v>
      </c>
      <c r="D3" s="269" t="s">
        <v>140</v>
      </c>
      <c r="E3" s="385"/>
      <c r="F3" s="385"/>
      <c r="G3" s="385"/>
      <c r="H3" s="385"/>
      <c r="I3" s="385"/>
      <c r="J3" s="385"/>
      <c r="K3" s="385"/>
      <c r="L3" s="385"/>
      <c r="M3" s="385"/>
      <c r="N3" s="385"/>
      <c r="O3" s="385"/>
      <c r="P3" s="385"/>
      <c r="Q3" s="385"/>
      <c r="R3" s="385"/>
      <c r="S3" s="385"/>
      <c r="T3" s="385"/>
      <c r="U3" s="385"/>
      <c r="V3" s="385"/>
      <c r="W3" s="385"/>
      <c r="X3" s="385"/>
      <c r="Y3" s="385"/>
      <c r="Z3" s="385"/>
      <c r="AA3" s="385"/>
      <c r="AB3" s="385"/>
      <c r="AC3" s="385"/>
      <c r="AD3" s="385"/>
      <c r="AE3" s="385"/>
      <c r="AF3" s="384"/>
    </row>
    <row r="4" spans="2:32" ht="14.1" customHeight="1" x14ac:dyDescent="0.25">
      <c r="B4" s="385"/>
      <c r="C4" s="387"/>
      <c r="D4" s="387"/>
      <c r="E4" s="269"/>
      <c r="F4" s="385"/>
      <c r="G4" s="385"/>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4"/>
    </row>
    <row r="5" spans="2:32" ht="14.1" customHeight="1" x14ac:dyDescent="0.25">
      <c r="C5" s="388"/>
      <c r="D5" s="388"/>
      <c r="E5" s="273"/>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row>
    <row r="6" spans="2:32" s="266" customFormat="1" ht="19.5" customHeight="1" x14ac:dyDescent="0.25">
      <c r="B6" s="389"/>
      <c r="C6" s="801" t="s">
        <v>346</v>
      </c>
      <c r="D6" s="801"/>
      <c r="E6" s="801"/>
      <c r="F6" s="390"/>
      <c r="G6" s="390"/>
      <c r="H6" s="390"/>
      <c r="I6" s="391"/>
      <c r="J6" s="779" t="s">
        <v>348</v>
      </c>
      <c r="K6" s="780"/>
      <c r="L6" s="780"/>
      <c r="M6" s="780"/>
      <c r="N6" s="780"/>
      <c r="O6" s="780"/>
      <c r="P6" s="781"/>
      <c r="Q6" s="779" t="s">
        <v>347</v>
      </c>
      <c r="R6" s="780"/>
      <c r="S6" s="780"/>
      <c r="T6" s="780"/>
      <c r="U6" s="780"/>
      <c r="V6" s="780"/>
      <c r="W6" s="780"/>
      <c r="X6" s="780"/>
      <c r="Y6" s="780"/>
      <c r="Z6" s="780"/>
      <c r="AA6" s="780"/>
      <c r="AB6" s="780"/>
      <c r="AC6" s="780"/>
      <c r="AD6" s="780"/>
      <c r="AE6" s="781"/>
    </row>
    <row r="7" spans="2:32" s="266" customFormat="1" ht="19.5" customHeight="1" x14ac:dyDescent="0.25">
      <c r="B7" s="392"/>
      <c r="C7" s="802"/>
      <c r="D7" s="802"/>
      <c r="E7" s="802"/>
      <c r="F7" s="393"/>
      <c r="G7" s="393"/>
      <c r="H7" s="393"/>
      <c r="I7" s="394"/>
      <c r="J7" s="782"/>
      <c r="K7" s="783"/>
      <c r="L7" s="783"/>
      <c r="M7" s="783"/>
      <c r="N7" s="783"/>
      <c r="O7" s="783"/>
      <c r="P7" s="784"/>
      <c r="Q7" s="782"/>
      <c r="R7" s="783"/>
      <c r="S7" s="783"/>
      <c r="T7" s="783"/>
      <c r="U7" s="783"/>
      <c r="V7" s="783"/>
      <c r="W7" s="783"/>
      <c r="X7" s="783"/>
      <c r="Y7" s="783"/>
      <c r="Z7" s="783"/>
      <c r="AA7" s="783"/>
      <c r="AB7" s="783"/>
      <c r="AC7" s="783"/>
      <c r="AD7" s="783"/>
      <c r="AE7" s="784"/>
    </row>
    <row r="8" spans="2:32" ht="21.75" customHeight="1" x14ac:dyDescent="0.25">
      <c r="B8" s="395"/>
      <c r="C8" s="336"/>
      <c r="D8" s="336"/>
      <c r="E8" s="396"/>
      <c r="F8" s="336"/>
      <c r="I8" s="285"/>
      <c r="J8" s="798"/>
      <c r="K8" s="799"/>
      <c r="L8" s="799"/>
      <c r="M8" s="799"/>
      <c r="N8" s="799"/>
      <c r="O8" s="799"/>
      <c r="P8" s="800"/>
      <c r="Q8" s="397"/>
      <c r="R8" s="398"/>
      <c r="AE8" s="399"/>
    </row>
    <row r="9" spans="2:32" ht="25.5" customHeight="1" x14ac:dyDescent="0.25">
      <c r="B9" s="400"/>
      <c r="C9" s="401" t="s">
        <v>343</v>
      </c>
      <c r="D9" s="402"/>
      <c r="E9" s="403"/>
      <c r="F9" s="404"/>
      <c r="G9" s="785"/>
      <c r="H9" s="785"/>
      <c r="I9" s="405"/>
      <c r="J9" s="405"/>
      <c r="K9" s="406"/>
      <c r="L9" s="405"/>
      <c r="M9" s="405"/>
      <c r="N9" s="405"/>
      <c r="O9" s="405"/>
      <c r="P9" s="405"/>
      <c r="Q9" s="407"/>
      <c r="R9" s="405"/>
      <c r="S9" s="408"/>
      <c r="T9" s="409"/>
      <c r="U9" s="409"/>
      <c r="V9" s="409"/>
      <c r="W9" s="409"/>
      <c r="X9" s="409"/>
      <c r="Y9" s="409"/>
      <c r="Z9" s="409"/>
      <c r="AA9" s="409"/>
      <c r="AB9" s="409"/>
      <c r="AC9" s="409"/>
      <c r="AD9" s="409"/>
      <c r="AE9" s="410"/>
    </row>
    <row r="10" spans="2:32" ht="20.100000000000001" customHeight="1" x14ac:dyDescent="0.25">
      <c r="B10" s="395"/>
      <c r="C10" s="336"/>
      <c r="D10" s="336"/>
      <c r="E10" s="396"/>
      <c r="F10" s="336"/>
      <c r="I10" s="285"/>
      <c r="K10" s="336"/>
      <c r="Q10" s="395"/>
      <c r="R10" s="398"/>
      <c r="S10" s="398"/>
      <c r="AE10" s="399"/>
    </row>
    <row r="11" spans="2:32" ht="20.100000000000001" customHeight="1" thickBot="1" x14ac:dyDescent="0.3">
      <c r="B11" s="795" t="s">
        <v>257</v>
      </c>
      <c r="C11" s="796"/>
      <c r="D11" s="796"/>
      <c r="E11" s="797"/>
      <c r="F11" s="411"/>
      <c r="G11" s="796" t="s">
        <v>342</v>
      </c>
      <c r="H11" s="796"/>
      <c r="I11" s="285"/>
      <c r="K11" s="336"/>
      <c r="Q11" s="395"/>
      <c r="AE11" s="399"/>
    </row>
    <row r="12" spans="2:32" ht="20.100000000000001" customHeight="1" thickBot="1" x14ac:dyDescent="0.3">
      <c r="B12" s="395"/>
      <c r="C12" s="786" t="e">
        <f>'Calculs et formules'!T21</f>
        <v>#DIV/0!</v>
      </c>
      <c r="D12" s="786"/>
      <c r="E12" s="396"/>
      <c r="F12" s="336"/>
      <c r="G12" s="786" t="str">
        <f>W19</f>
        <v>N/A</v>
      </c>
      <c r="H12" s="786"/>
      <c r="I12" s="285"/>
      <c r="K12" s="412"/>
      <c r="L12" s="413"/>
      <c r="M12" s="787" t="s">
        <v>333</v>
      </c>
      <c r="N12" s="788"/>
      <c r="O12" s="789"/>
      <c r="Q12" s="395"/>
      <c r="R12" s="414" t="s">
        <v>270</v>
      </c>
      <c r="S12" s="415" t="s">
        <v>261</v>
      </c>
      <c r="T12" s="416"/>
      <c r="U12" s="416"/>
      <c r="V12" s="416"/>
      <c r="W12" s="280"/>
      <c r="X12" s="280" t="s">
        <v>251</v>
      </c>
      <c r="Y12" s="280" t="e">
        <f>IF(C12="Faible",TRUE)</f>
        <v>#DIV/0!</v>
      </c>
      <c r="Z12" s="417"/>
      <c r="AA12" s="418"/>
      <c r="AB12" s="790" t="s">
        <v>333</v>
      </c>
      <c r="AC12" s="791"/>
      <c r="AD12" s="792"/>
      <c r="AE12" s="419"/>
    </row>
    <row r="13" spans="2:32" ht="20.100000000000001" customHeight="1" thickBot="1" x14ac:dyDescent="0.3">
      <c r="B13" s="395"/>
      <c r="C13" s="336"/>
      <c r="D13" s="336"/>
      <c r="E13" s="396"/>
      <c r="F13" s="336"/>
      <c r="I13" s="285"/>
      <c r="K13" s="412"/>
      <c r="L13" s="420"/>
      <c r="M13" s="421" t="s">
        <v>175</v>
      </c>
      <c r="N13" s="422" t="s">
        <v>176</v>
      </c>
      <c r="O13" s="423" t="s">
        <v>177</v>
      </c>
      <c r="Q13" s="395"/>
      <c r="R13" s="280" t="s">
        <v>151</v>
      </c>
      <c r="S13" s="424">
        <v>1</v>
      </c>
      <c r="T13" s="416"/>
      <c r="U13" s="416"/>
      <c r="V13" s="280"/>
      <c r="W13" s="280"/>
      <c r="X13" s="280" t="s">
        <v>252</v>
      </c>
      <c r="Y13" s="280" t="e">
        <f>IF(C12="Moyen",TRUE)</f>
        <v>#DIV/0!</v>
      </c>
      <c r="Z13" s="417"/>
      <c r="AA13" s="425"/>
      <c r="AB13" s="426" t="str">
        <f>IF(Y17=TRUE,"Élevé","")</f>
        <v/>
      </c>
      <c r="AC13" s="423" t="str">
        <f>IF(Y16=TRUE,"Moyen","")</f>
        <v/>
      </c>
      <c r="AD13" s="423" t="str">
        <f>IF(Y15=TRUE,"Faible","")</f>
        <v/>
      </c>
      <c r="AE13" s="419"/>
    </row>
    <row r="14" spans="2:32" ht="20.100000000000001" customHeight="1" thickBot="1" x14ac:dyDescent="0.3">
      <c r="B14" s="395"/>
      <c r="C14" s="336"/>
      <c r="D14" s="336"/>
      <c r="E14" s="396"/>
      <c r="F14" s="336"/>
      <c r="I14" s="285"/>
      <c r="K14" s="427"/>
      <c r="L14" s="428" t="s">
        <v>177</v>
      </c>
      <c r="M14" s="429" t="s">
        <v>177</v>
      </c>
      <c r="N14" s="429" t="s">
        <v>176</v>
      </c>
      <c r="O14" s="429" t="s">
        <v>176</v>
      </c>
      <c r="Q14" s="395"/>
      <c r="R14" s="280" t="s">
        <v>509</v>
      </c>
      <c r="S14" s="424">
        <v>3</v>
      </c>
      <c r="T14" s="416"/>
      <c r="U14" s="416"/>
      <c r="V14" s="280"/>
      <c r="W14" s="280"/>
      <c r="X14" s="280" t="s">
        <v>253</v>
      </c>
      <c r="Y14" s="280" t="e">
        <f>IF(C12="Élevé",TRUE)</f>
        <v>#DIV/0!</v>
      </c>
      <c r="Z14" s="430"/>
      <c r="AA14" s="423" t="e">
        <f>IF(Y12=TRUE,"Faible","")</f>
        <v>#DIV/0!</v>
      </c>
      <c r="AB14" s="431" t="e">
        <f>IF(AND(Y12=TRUE,Y17=TRUE),"Faible","")</f>
        <v>#DIV/0!</v>
      </c>
      <c r="AC14" s="431" t="e">
        <f>IF(AND(Y12=TRUE,Y16=TRUE),"Moyen","")</f>
        <v>#DIV/0!</v>
      </c>
      <c r="AD14" s="431" t="e">
        <f>IF(AND(Y12=TRUE,Y15=TRUE),"Moyen","")</f>
        <v>#DIV/0!</v>
      </c>
      <c r="AE14" s="419"/>
    </row>
    <row r="15" spans="2:32" ht="20.100000000000001" customHeight="1" thickBot="1" x14ac:dyDescent="0.3">
      <c r="B15" s="395"/>
      <c r="C15" s="336"/>
      <c r="D15" s="336"/>
      <c r="E15" s="396"/>
      <c r="F15" s="336"/>
      <c r="I15" s="285"/>
      <c r="K15" s="432" t="s">
        <v>151</v>
      </c>
      <c r="L15" s="428" t="s">
        <v>176</v>
      </c>
      <c r="M15" s="429" t="s">
        <v>176</v>
      </c>
      <c r="N15" s="429" t="s">
        <v>176</v>
      </c>
      <c r="O15" s="433" t="s">
        <v>175</v>
      </c>
      <c r="Q15" s="395"/>
      <c r="R15" s="280" t="s">
        <v>507</v>
      </c>
      <c r="S15" s="279">
        <v>3</v>
      </c>
      <c r="T15" s="280"/>
      <c r="U15" s="416"/>
      <c r="V15" s="280"/>
      <c r="W15" s="280"/>
      <c r="X15" s="280" t="s">
        <v>339</v>
      </c>
      <c r="Y15" s="280" t="b">
        <f>IF(G12="Faible",TRUE)</f>
        <v>0</v>
      </c>
      <c r="Z15" s="434" t="s">
        <v>151</v>
      </c>
      <c r="AA15" s="423" t="e">
        <f>IF(Y13=TRUE,"Moyen","")</f>
        <v>#DIV/0!</v>
      </c>
      <c r="AB15" s="431" t="e">
        <f>IF(AND(Y13=TRUE,Y17=TRUE),"Moyen","")</f>
        <v>#DIV/0!</v>
      </c>
      <c r="AC15" s="431" t="e">
        <f>IF(AND(Y13=TRUE,Y16=TRUE),"Moyen","")</f>
        <v>#DIV/0!</v>
      </c>
      <c r="AD15" s="431" t="e">
        <f>IF(AND(Y13=TRUE,Y15=TRUE),"Élevé","")</f>
        <v>#DIV/0!</v>
      </c>
      <c r="AE15" s="419"/>
    </row>
    <row r="16" spans="2:32" ht="20.100000000000001" customHeight="1" thickBot="1" x14ac:dyDescent="0.3">
      <c r="B16" s="395"/>
      <c r="C16" s="336"/>
      <c r="D16" s="336"/>
      <c r="E16" s="396"/>
      <c r="F16" s="336"/>
      <c r="I16" s="285"/>
      <c r="K16" s="435"/>
      <c r="L16" s="428" t="s">
        <v>175</v>
      </c>
      <c r="M16" s="429" t="s">
        <v>176</v>
      </c>
      <c r="N16" s="429" t="s">
        <v>175</v>
      </c>
      <c r="O16" s="433" t="s">
        <v>175</v>
      </c>
      <c r="Q16" s="395"/>
      <c r="R16" s="280"/>
      <c r="S16" s="279"/>
      <c r="T16" s="280"/>
      <c r="U16" s="280"/>
      <c r="V16" s="280"/>
      <c r="W16" s="280"/>
      <c r="X16" s="280" t="s">
        <v>340</v>
      </c>
      <c r="Y16" s="280" t="b">
        <f>IF(G12="Moyen",TRUE)</f>
        <v>0</v>
      </c>
      <c r="Z16" s="436"/>
      <c r="AA16" s="426" t="e">
        <f>IF(Y14=TRUE,"Élevé","")</f>
        <v>#DIV/0!</v>
      </c>
      <c r="AB16" s="431" t="e">
        <f>IF(AND(Y14=TRUE,Y17=TRUE),"Moyen","")</f>
        <v>#DIV/0!</v>
      </c>
      <c r="AC16" s="431" t="e">
        <f>IF(AND(Y14=TRUE,Y16=TRUE),"Élevé","")</f>
        <v>#DIV/0!</v>
      </c>
      <c r="AD16" s="431" t="e">
        <f>IF(AND(Y14=TRUE,Y15=TRUE),"Élevé","")</f>
        <v>#DIV/0!</v>
      </c>
      <c r="AE16" s="419"/>
    </row>
    <row r="17" spans="1:32" ht="20.100000000000001" customHeight="1" x14ac:dyDescent="0.25">
      <c r="B17" s="395"/>
      <c r="C17" s="336"/>
      <c r="D17" s="336"/>
      <c r="E17" s="396"/>
      <c r="F17" s="336"/>
      <c r="I17" s="285"/>
      <c r="Q17" s="395"/>
      <c r="R17" s="437" t="s">
        <v>271</v>
      </c>
      <c r="S17" s="438" t="s">
        <v>260</v>
      </c>
      <c r="T17" s="439" t="s">
        <v>508</v>
      </c>
      <c r="U17" s="439" t="s">
        <v>340</v>
      </c>
      <c r="V17" s="439" t="s">
        <v>340</v>
      </c>
      <c r="W17" s="440"/>
      <c r="X17" s="280" t="s">
        <v>341</v>
      </c>
      <c r="Y17" s="280" t="b">
        <f>IF(G12="Élevé",TRUE)</f>
        <v>0</v>
      </c>
      <c r="Z17" s="280"/>
      <c r="AA17" s="280"/>
      <c r="AB17" s="280"/>
      <c r="AC17" s="280"/>
      <c r="AD17" s="280"/>
      <c r="AE17" s="419"/>
    </row>
    <row r="18" spans="1:32" ht="20.100000000000001" customHeight="1" x14ac:dyDescent="0.25">
      <c r="B18" s="395"/>
      <c r="C18" s="336"/>
      <c r="D18" s="336"/>
      <c r="E18" s="396"/>
      <c r="F18" s="336"/>
      <c r="I18" s="285"/>
      <c r="K18" s="336"/>
      <c r="Q18" s="395"/>
      <c r="R18" s="280" t="s">
        <v>151</v>
      </c>
      <c r="S18" s="441" t="e">
        <f>'Calculs et formules'!S21</f>
        <v>#DIV/0!</v>
      </c>
      <c r="T18" s="442" t="e">
        <f>3-S18</f>
        <v>#DIV/0!</v>
      </c>
      <c r="U18" s="442"/>
      <c r="V18" s="443"/>
      <c r="W18" s="443"/>
      <c r="X18" s="280"/>
      <c r="Y18" s="280"/>
      <c r="Z18" s="280"/>
      <c r="AA18" s="280"/>
      <c r="AB18" s="280"/>
      <c r="AC18" s="280"/>
      <c r="AD18" s="280"/>
      <c r="AE18" s="419"/>
    </row>
    <row r="19" spans="1:32" ht="20.100000000000001" customHeight="1" x14ac:dyDescent="0.25">
      <c r="B19" s="395"/>
      <c r="C19" s="336"/>
      <c r="D19" s="336"/>
      <c r="E19" s="396"/>
      <c r="F19" s="336"/>
      <c r="I19" s="285"/>
      <c r="Q19" s="395"/>
      <c r="R19" s="280" t="s">
        <v>509</v>
      </c>
      <c r="S19" s="441" t="e">
        <f>'Calculs et formules'!S60</f>
        <v>#DIV/0!</v>
      </c>
      <c r="T19" s="444" t="e">
        <f>3-S19</f>
        <v>#DIV/0!</v>
      </c>
      <c r="U19" s="793" t="e">
        <f>AVERAGEIF(S19:S20,"&gt;0")</f>
        <v>#DIV/0!</v>
      </c>
      <c r="V19" s="440" t="e" cm="1">
        <f t="array" ref="V19">_xlfn.IFS(U19&lt;LtoMCutoff,"Faible",AND(U19&gt;=LtoMCutoff,U19&lt;=MtoHCutoff),"Moyen",U19&gt;MtoHCutoff,"Élevé")</f>
        <v>#DIV/0!</v>
      </c>
      <c r="W19" s="440" t="str">
        <f>IF(ISERROR(U19),"N/A",V19)</f>
        <v>N/A</v>
      </c>
      <c r="X19" s="280"/>
      <c r="Y19" s="280"/>
      <c r="Z19" s="280"/>
      <c r="AA19" s="280"/>
      <c r="AB19" s="280"/>
      <c r="AC19" s="280"/>
      <c r="AD19" s="280"/>
      <c r="AE19" s="419"/>
    </row>
    <row r="20" spans="1:32" s="212" customFormat="1" ht="20.100000000000001" customHeight="1" x14ac:dyDescent="0.25">
      <c r="A20" s="1"/>
      <c r="B20" s="395"/>
      <c r="C20" s="1"/>
      <c r="D20" s="1"/>
      <c r="E20" s="396"/>
      <c r="F20" s="336"/>
      <c r="G20" s="1"/>
      <c r="H20" s="1"/>
      <c r="I20" s="285"/>
      <c r="J20" s="1"/>
      <c r="K20" s="336"/>
      <c r="L20" s="1"/>
      <c r="M20" s="1"/>
      <c r="N20" s="1"/>
      <c r="O20" s="1"/>
      <c r="P20" s="1"/>
      <c r="Q20" s="395"/>
      <c r="R20" s="280" t="s">
        <v>507</v>
      </c>
      <c r="S20" s="441" t="e">
        <f>'Calculs et formules'!S37</f>
        <v>#DIV/0!</v>
      </c>
      <c r="T20" s="444" t="e">
        <f>3-S20</f>
        <v>#DIV/0!</v>
      </c>
      <c r="U20" s="793"/>
      <c r="V20" s="440"/>
      <c r="W20" s="440"/>
      <c r="X20" s="280"/>
      <c r="Y20" s="280"/>
      <c r="Z20" s="280"/>
      <c r="AA20" s="280"/>
      <c r="AB20" s="280"/>
      <c r="AC20" s="280"/>
      <c r="AD20" s="280"/>
      <c r="AE20" s="419"/>
      <c r="AF20" s="1"/>
    </row>
    <row r="21" spans="1:32" s="212" customFormat="1" ht="20.100000000000001" customHeight="1" x14ac:dyDescent="0.25">
      <c r="A21" s="1"/>
      <c r="B21" s="395"/>
      <c r="C21" s="336"/>
      <c r="D21" s="336"/>
      <c r="E21" s="396"/>
      <c r="F21" s="336"/>
      <c r="G21" s="1"/>
      <c r="H21" s="1"/>
      <c r="I21" s="285"/>
      <c r="J21" s="1"/>
      <c r="K21" s="336"/>
      <c r="L21" s="1"/>
      <c r="M21" s="1"/>
      <c r="N21" s="1"/>
      <c r="O21" s="1"/>
      <c r="P21" s="1"/>
      <c r="Q21" s="395"/>
      <c r="R21" s="1"/>
      <c r="S21" s="1"/>
      <c r="T21" s="280"/>
      <c r="U21" s="280"/>
      <c r="V21" s="280"/>
      <c r="W21" s="280"/>
      <c r="X21" s="280"/>
      <c r="Y21" s="280"/>
      <c r="Z21" s="280"/>
      <c r="AA21" s="280"/>
      <c r="AB21" s="280"/>
      <c r="AC21" s="280"/>
      <c r="AD21" s="280"/>
      <c r="AE21" s="419"/>
      <c r="AF21" s="1"/>
    </row>
    <row r="22" spans="1:32" ht="20.100000000000001" customHeight="1" x14ac:dyDescent="0.25">
      <c r="B22" s="395"/>
      <c r="C22" s="794"/>
      <c r="D22" s="794"/>
      <c r="E22" s="396"/>
      <c r="F22" s="336"/>
      <c r="G22" s="445" t="s">
        <v>258</v>
      </c>
      <c r="H22" s="445" t="s">
        <v>506</v>
      </c>
      <c r="I22" s="285"/>
      <c r="K22" s="336"/>
      <c r="Q22" s="395"/>
      <c r="AE22" s="399"/>
    </row>
    <row r="23" spans="1:32" ht="20.100000000000001" customHeight="1" x14ac:dyDescent="0.25">
      <c r="B23" s="395"/>
      <c r="C23" s="446"/>
      <c r="D23" s="446"/>
      <c r="E23" s="396"/>
      <c r="F23" s="336"/>
      <c r="G23" s="447" t="e">
        <f>'Calculs et formules'!T37</f>
        <v>#DIV/0!</v>
      </c>
      <c r="H23" s="447" t="e">
        <f>'Calculs et formules'!T60</f>
        <v>#DIV/0!</v>
      </c>
      <c r="I23" s="285"/>
      <c r="K23" s="336"/>
      <c r="Q23" s="395"/>
      <c r="AE23" s="399"/>
    </row>
    <row r="24" spans="1:32" ht="20.100000000000001" customHeight="1" x14ac:dyDescent="0.25">
      <c r="B24" s="395"/>
      <c r="C24" s="336"/>
      <c r="D24" s="336"/>
      <c r="E24" s="396"/>
      <c r="F24" s="336"/>
      <c r="I24" s="285"/>
      <c r="K24" s="336"/>
      <c r="Q24" s="395"/>
      <c r="AE24" s="399"/>
    </row>
    <row r="25" spans="1:32" ht="20.100000000000001" customHeight="1" x14ac:dyDescent="0.25">
      <c r="B25" s="395"/>
      <c r="C25" s="336"/>
      <c r="D25" s="336"/>
      <c r="E25" s="396"/>
      <c r="F25" s="336"/>
      <c r="I25" s="285"/>
      <c r="K25" s="336"/>
      <c r="Q25" s="395"/>
      <c r="AE25" s="399"/>
    </row>
    <row r="26" spans="1:32" ht="20.100000000000001" customHeight="1" x14ac:dyDescent="0.25">
      <c r="B26" s="448"/>
      <c r="C26" s="449"/>
      <c r="D26" s="449"/>
      <c r="E26" s="450"/>
      <c r="F26" s="449"/>
      <c r="G26" s="451"/>
      <c r="H26" s="451"/>
      <c r="I26" s="452"/>
      <c r="J26" s="451"/>
      <c r="K26" s="449"/>
      <c r="L26" s="451"/>
      <c r="M26" s="451"/>
      <c r="N26" s="451"/>
      <c r="O26" s="451"/>
      <c r="Q26" s="395"/>
      <c r="R26" s="451"/>
      <c r="S26" s="451"/>
      <c r="AE26" s="399"/>
    </row>
    <row r="27" spans="1:32" s="266" customFormat="1" ht="31.5" customHeight="1" x14ac:dyDescent="0.25">
      <c r="B27" s="453"/>
      <c r="C27" s="454" t="s">
        <v>351</v>
      </c>
      <c r="D27" s="455"/>
      <c r="E27" s="456"/>
      <c r="F27" s="457"/>
      <c r="G27" s="457"/>
      <c r="H27" s="457"/>
      <c r="I27" s="458"/>
      <c r="J27" s="457"/>
      <c r="K27" s="457"/>
      <c r="L27" s="457"/>
      <c r="M27" s="457"/>
      <c r="N27" s="457"/>
      <c r="O27" s="457"/>
      <c r="P27" s="457"/>
      <c r="Q27" s="459"/>
      <c r="R27" s="457"/>
      <c r="S27" s="457"/>
      <c r="T27" s="457"/>
      <c r="U27" s="457"/>
      <c r="V27" s="457"/>
      <c r="W27" s="457"/>
      <c r="X27" s="457"/>
      <c r="Y27" s="457"/>
      <c r="Z27" s="457"/>
      <c r="AA27" s="457"/>
      <c r="AB27" s="457"/>
      <c r="AC27" s="457"/>
      <c r="AD27" s="457"/>
      <c r="AE27" s="460"/>
    </row>
    <row r="28" spans="1:32" s="266" customFormat="1" ht="20.100000000000001" customHeight="1" x14ac:dyDescent="0.25">
      <c r="B28" s="461"/>
      <c r="C28" s="272"/>
      <c r="D28" s="272"/>
      <c r="E28" s="462"/>
      <c r="F28" s="272"/>
      <c r="I28" s="463"/>
      <c r="Q28" s="461"/>
      <c r="AE28" s="464"/>
    </row>
    <row r="29" spans="1:32" ht="25.5" customHeight="1" x14ac:dyDescent="0.25">
      <c r="B29" s="465"/>
      <c r="C29" s="466" t="str">
        <f>'Calculs et formules'!J21</f>
        <v>A: Aléas d'inondation combinés</v>
      </c>
      <c r="D29" s="467"/>
      <c r="E29" s="468"/>
      <c r="F29" s="469"/>
      <c r="G29" s="470"/>
      <c r="H29" s="470"/>
      <c r="I29" s="471"/>
      <c r="J29" s="471"/>
      <c r="K29" s="472"/>
      <c r="L29" s="471"/>
      <c r="M29" s="471"/>
      <c r="N29" s="471"/>
      <c r="O29" s="471"/>
      <c r="P29" s="471"/>
      <c r="Q29" s="473"/>
      <c r="R29" s="471"/>
      <c r="S29" s="471"/>
      <c r="T29" s="471"/>
      <c r="U29" s="471"/>
      <c r="V29" s="471"/>
      <c r="W29" s="471"/>
      <c r="X29" s="471"/>
      <c r="Y29" s="471"/>
      <c r="Z29" s="471"/>
      <c r="AA29" s="471"/>
      <c r="AB29" s="471"/>
      <c r="AC29" s="471"/>
      <c r="AD29" s="471"/>
      <c r="AE29" s="474"/>
    </row>
    <row r="30" spans="1:32" ht="20.100000000000001" customHeight="1" x14ac:dyDescent="0.25">
      <c r="B30" s="475"/>
      <c r="C30" s="336"/>
      <c r="D30" s="336"/>
      <c r="E30" s="476"/>
      <c r="F30" s="336"/>
      <c r="I30" s="285"/>
      <c r="Q30" s="395"/>
      <c r="AE30" s="399"/>
    </row>
    <row r="31" spans="1:32" ht="20.100000000000001" customHeight="1" thickBot="1" x14ac:dyDescent="0.3">
      <c r="B31" s="795" t="s">
        <v>257</v>
      </c>
      <c r="C31" s="796"/>
      <c r="D31" s="796"/>
      <c r="E31" s="797"/>
      <c r="F31" s="411"/>
      <c r="G31" s="796" t="s">
        <v>342</v>
      </c>
      <c r="H31" s="796"/>
      <c r="I31" s="285"/>
      <c r="Q31" s="395"/>
      <c r="R31" s="414" t="s">
        <v>270</v>
      </c>
      <c r="S31" s="415" t="s">
        <v>261</v>
      </c>
      <c r="T31" s="477"/>
      <c r="AE31" s="399"/>
    </row>
    <row r="32" spans="1:32" ht="20.100000000000001" customHeight="1" thickBot="1" x14ac:dyDescent="0.3">
      <c r="B32" s="475"/>
      <c r="C32" s="786" t="str">
        <f>'Tableau de bord'!J10</f>
        <v>N/A</v>
      </c>
      <c r="D32" s="786"/>
      <c r="E32" s="476"/>
      <c r="F32" s="381"/>
      <c r="G32" s="786" t="str">
        <f>W38</f>
        <v>N/A</v>
      </c>
      <c r="H32" s="786"/>
      <c r="I32" s="285"/>
      <c r="K32" s="412"/>
      <c r="L32" s="413"/>
      <c r="M32" s="787" t="s">
        <v>333</v>
      </c>
      <c r="N32" s="788"/>
      <c r="O32" s="789"/>
      <c r="Q32" s="395"/>
      <c r="R32" s="280" t="s">
        <v>151</v>
      </c>
      <c r="S32" s="424">
        <v>1</v>
      </c>
      <c r="T32" s="477"/>
      <c r="X32" s="280" t="s">
        <v>251</v>
      </c>
      <c r="Y32" s="280" t="b">
        <f>IF(C32="Faible",TRUE)</f>
        <v>0</v>
      </c>
      <c r="Z32" s="412"/>
      <c r="AA32" s="413"/>
      <c r="AB32" s="790" t="s">
        <v>333</v>
      </c>
      <c r="AC32" s="791"/>
      <c r="AD32" s="792"/>
      <c r="AE32" s="399"/>
    </row>
    <row r="33" spans="2:31" ht="20.100000000000001" customHeight="1" thickBot="1" x14ac:dyDescent="0.3">
      <c r="B33" s="475"/>
      <c r="C33" s="336"/>
      <c r="D33" s="336"/>
      <c r="E33" s="476"/>
      <c r="F33" s="336"/>
      <c r="I33" s="285"/>
      <c r="K33" s="412"/>
      <c r="L33" s="420"/>
      <c r="M33" s="421" t="s">
        <v>175</v>
      </c>
      <c r="N33" s="422" t="s">
        <v>176</v>
      </c>
      <c r="O33" s="423" t="s">
        <v>177</v>
      </c>
      <c r="Q33" s="395"/>
      <c r="R33" s="280" t="s">
        <v>509</v>
      </c>
      <c r="S33" s="424">
        <v>3</v>
      </c>
      <c r="T33" s="477"/>
      <c r="X33" s="280" t="s">
        <v>252</v>
      </c>
      <c r="Y33" s="280" t="b">
        <f>IF(C32="Moyen",TRUE)</f>
        <v>0</v>
      </c>
      <c r="Z33" s="412"/>
      <c r="AA33" s="420" t="s">
        <v>85</v>
      </c>
      <c r="AB33" s="426" t="str">
        <f>IF(Y37=TRUE,"Élevé","")</f>
        <v/>
      </c>
      <c r="AC33" s="423" t="str">
        <f>IF(Y36=TRUE,"Moyen","")</f>
        <v/>
      </c>
      <c r="AD33" s="423" t="str">
        <f>IF(Y35=TRUE,"Faible","")</f>
        <v/>
      </c>
      <c r="AE33" s="399"/>
    </row>
    <row r="34" spans="2:31" ht="20.100000000000001" customHeight="1" thickBot="1" x14ac:dyDescent="0.3">
      <c r="B34" s="475"/>
      <c r="C34" s="336"/>
      <c r="D34" s="336"/>
      <c r="E34" s="476"/>
      <c r="F34" s="336"/>
      <c r="I34" s="285"/>
      <c r="K34" s="427"/>
      <c r="L34" s="428" t="s">
        <v>177</v>
      </c>
      <c r="M34" s="429" t="s">
        <v>177</v>
      </c>
      <c r="N34" s="429" t="s">
        <v>176</v>
      </c>
      <c r="O34" s="429" t="s">
        <v>176</v>
      </c>
      <c r="Q34" s="395"/>
      <c r="R34" s="280" t="s">
        <v>507</v>
      </c>
      <c r="S34" s="279">
        <v>3</v>
      </c>
      <c r="T34" s="477"/>
      <c r="X34" s="280" t="s">
        <v>253</v>
      </c>
      <c r="Y34" s="280" t="b">
        <f>IF(C32="Élevé",TRUE)</f>
        <v>0</v>
      </c>
      <c r="Z34" s="427"/>
      <c r="AA34" s="423" t="str">
        <f>IF(Y32=TRUE,"Faible","")</f>
        <v/>
      </c>
      <c r="AB34" s="431" t="str">
        <f>IF(AND(Y32=TRUE,Y37=TRUE),"Faible","")</f>
        <v/>
      </c>
      <c r="AC34" s="431" t="str">
        <f>IF(AND(Y32=TRUE,Y36=TRUE),"Moyen","")</f>
        <v/>
      </c>
      <c r="AD34" s="431" t="str">
        <f>IF(AND(Y32=TRUE,Y35=TRUE),"Moyen","")</f>
        <v/>
      </c>
      <c r="AE34" s="399"/>
    </row>
    <row r="35" spans="2:31" ht="20.100000000000001" customHeight="1" thickBot="1" x14ac:dyDescent="0.3">
      <c r="B35" s="475"/>
      <c r="C35" s="336"/>
      <c r="D35" s="336"/>
      <c r="E35" s="476"/>
      <c r="F35" s="336"/>
      <c r="I35" s="285"/>
      <c r="K35" s="432" t="s">
        <v>151</v>
      </c>
      <c r="L35" s="428" t="s">
        <v>176</v>
      </c>
      <c r="M35" s="429" t="s">
        <v>176</v>
      </c>
      <c r="N35" s="429" t="s">
        <v>176</v>
      </c>
      <c r="O35" s="433" t="s">
        <v>175</v>
      </c>
      <c r="Q35" s="395"/>
      <c r="R35" s="280"/>
      <c r="S35" s="279"/>
      <c r="X35" s="280" t="s">
        <v>339</v>
      </c>
      <c r="Y35" s="280" t="b">
        <f>IF(G32="Faible",TRUE)</f>
        <v>0</v>
      </c>
      <c r="Z35" s="432" t="s">
        <v>151</v>
      </c>
      <c r="AA35" s="423" t="str">
        <f>IF(Y33=TRUE,"Moyen","")</f>
        <v/>
      </c>
      <c r="AB35" s="431" t="str">
        <f>IF(AND(Y33=TRUE,Y37=TRUE),"Moyen","")</f>
        <v/>
      </c>
      <c r="AC35" s="431" t="str">
        <f>IF(AND(Y33=TRUE,Y36=TRUE),"Moyen","")</f>
        <v/>
      </c>
      <c r="AD35" s="431" t="str">
        <f>IF(AND(Y33=TRUE,Y35=TRUE),"Élevé","")</f>
        <v/>
      </c>
      <c r="AE35" s="399"/>
    </row>
    <row r="36" spans="2:31" ht="20.100000000000001" customHeight="1" thickBot="1" x14ac:dyDescent="0.3">
      <c r="B36" s="475"/>
      <c r="C36" s="336"/>
      <c r="D36" s="336"/>
      <c r="E36" s="476"/>
      <c r="F36" s="336"/>
      <c r="I36" s="285"/>
      <c r="K36" s="435"/>
      <c r="L36" s="428" t="s">
        <v>175</v>
      </c>
      <c r="M36" s="429" t="s">
        <v>176</v>
      </c>
      <c r="N36" s="429" t="s">
        <v>175</v>
      </c>
      <c r="O36" s="433" t="s">
        <v>175</v>
      </c>
      <c r="Q36" s="395"/>
      <c r="R36" s="437" t="s">
        <v>271</v>
      </c>
      <c r="S36" s="438" t="s">
        <v>260</v>
      </c>
      <c r="T36" s="439" t="s">
        <v>508</v>
      </c>
      <c r="U36" s="439" t="s">
        <v>340</v>
      </c>
      <c r="V36" s="439" t="s">
        <v>340</v>
      </c>
      <c r="W36" s="440"/>
      <c r="X36" s="280" t="s">
        <v>340</v>
      </c>
      <c r="Y36" s="280" t="b">
        <f>IF(G32="Moyen",TRUE)</f>
        <v>0</v>
      </c>
      <c r="Z36" s="435"/>
      <c r="AA36" s="426" t="str">
        <f>IF(Y34=TRUE,"Élevé","")</f>
        <v/>
      </c>
      <c r="AB36" s="431" t="str">
        <f>IF(AND(Y34=TRUE,Y37=TRUE),"Moyen","")</f>
        <v/>
      </c>
      <c r="AC36" s="431" t="str">
        <f>IF(AND(Y34=TRUE,Y36=TRUE),"Élevé","")</f>
        <v/>
      </c>
      <c r="AD36" s="431" t="str">
        <f>IF(AND(Y34=TRUE,Y35=TRUE),"Élevé","")</f>
        <v/>
      </c>
      <c r="AE36" s="399"/>
    </row>
    <row r="37" spans="2:31" ht="20.100000000000001" customHeight="1" x14ac:dyDescent="0.25">
      <c r="B37" s="475"/>
      <c r="C37" s="336"/>
      <c r="D37" s="336"/>
      <c r="E37" s="476"/>
      <c r="F37" s="336"/>
      <c r="I37" s="285"/>
      <c r="Q37" s="395"/>
      <c r="R37" s="280" t="s">
        <v>151</v>
      </c>
      <c r="S37" s="441" t="e">
        <f>Score_I_A</f>
        <v>#DIV/0!</v>
      </c>
      <c r="T37" s="444" t="e">
        <f>3-S37</f>
        <v>#DIV/0!</v>
      </c>
      <c r="U37" s="444"/>
      <c r="V37" s="440"/>
      <c r="W37" s="440"/>
      <c r="X37" s="280" t="s">
        <v>341</v>
      </c>
      <c r="Y37" s="280" t="b">
        <f>IF(G32="Élevé",TRUE)</f>
        <v>0</v>
      </c>
      <c r="AE37" s="399"/>
    </row>
    <row r="38" spans="2:31" ht="20.100000000000001" customHeight="1" x14ac:dyDescent="0.25">
      <c r="B38" s="475"/>
      <c r="C38" s="336"/>
      <c r="D38" s="336"/>
      <c r="E38" s="476"/>
      <c r="F38" s="336"/>
      <c r="I38" s="285"/>
      <c r="K38" s="336"/>
      <c r="Q38" s="395"/>
      <c r="R38" s="280" t="s">
        <v>509</v>
      </c>
      <c r="S38" s="441" t="e">
        <f>Score_III_A</f>
        <v>#DIV/0!</v>
      </c>
      <c r="T38" s="444" t="e">
        <f>3-S38</f>
        <v>#DIV/0!</v>
      </c>
      <c r="U38" s="793" t="e">
        <f>AVERAGEIF(S38:S39,"&gt;0")</f>
        <v>#DIV/0!</v>
      </c>
      <c r="V38" s="440" t="e" cm="1">
        <f t="array" ref="V38">_xlfn.IFS(U38&lt;LtoMCutoff,"Faible",AND(U38&gt;=LtoMCutoff,U38&lt;=MtoHCutoff),"Moyen",U38&gt;MtoHCutoff,"Élevé")</f>
        <v>#DIV/0!</v>
      </c>
      <c r="W38" s="440" t="str">
        <f>IF(ISERROR(U38),"N/A",V38)</f>
        <v>N/A</v>
      </c>
      <c r="AE38" s="399"/>
    </row>
    <row r="39" spans="2:31" ht="20.100000000000001" customHeight="1" x14ac:dyDescent="0.25">
      <c r="B39" s="475"/>
      <c r="C39" s="336"/>
      <c r="D39" s="336"/>
      <c r="E39" s="476"/>
      <c r="F39" s="336"/>
      <c r="I39" s="285"/>
      <c r="K39" s="336"/>
      <c r="Q39" s="395"/>
      <c r="R39" s="280" t="s">
        <v>507</v>
      </c>
      <c r="S39" s="441" t="e">
        <f>Score_II_A</f>
        <v>#DIV/0!</v>
      </c>
      <c r="T39" s="444" t="e">
        <f>3-S39</f>
        <v>#DIV/0!</v>
      </c>
      <c r="U39" s="793"/>
      <c r="V39" s="440"/>
      <c r="W39" s="440"/>
      <c r="AE39" s="399"/>
    </row>
    <row r="40" spans="2:31" ht="20.100000000000001" customHeight="1" x14ac:dyDescent="0.25">
      <c r="B40" s="475"/>
      <c r="E40" s="476"/>
      <c r="F40" s="336"/>
      <c r="I40" s="285"/>
      <c r="K40" s="336"/>
      <c r="Q40" s="395"/>
      <c r="AE40" s="399"/>
    </row>
    <row r="41" spans="2:31" ht="20.100000000000001" customHeight="1" x14ac:dyDescent="0.25">
      <c r="B41" s="475"/>
      <c r="C41" s="336"/>
      <c r="D41" s="336"/>
      <c r="E41" s="476"/>
      <c r="F41" s="336"/>
      <c r="I41" s="285"/>
      <c r="K41" s="336"/>
      <c r="Q41" s="395"/>
      <c r="AE41" s="399"/>
    </row>
    <row r="42" spans="2:31" ht="20.100000000000001" customHeight="1" x14ac:dyDescent="0.25">
      <c r="B42" s="475"/>
      <c r="C42" s="336"/>
      <c r="D42" s="336"/>
      <c r="E42" s="476"/>
      <c r="F42" s="336"/>
      <c r="G42" s="445" t="s">
        <v>258</v>
      </c>
      <c r="H42" s="445" t="s">
        <v>259</v>
      </c>
      <c r="I42" s="285"/>
      <c r="K42" s="336"/>
      <c r="Q42" s="395"/>
      <c r="AE42" s="399"/>
    </row>
    <row r="43" spans="2:31" ht="20.100000000000001" customHeight="1" x14ac:dyDescent="0.25">
      <c r="B43" s="475"/>
      <c r="C43" s="445"/>
      <c r="D43" s="445"/>
      <c r="E43" s="476"/>
      <c r="F43" s="336"/>
      <c r="G43" s="447" t="str">
        <f>'Tableau de bord'!J32</f>
        <v>N/A</v>
      </c>
      <c r="H43" s="447" t="str">
        <f>'Tableau de bord'!J61</f>
        <v>N/A</v>
      </c>
      <c r="I43" s="285"/>
      <c r="K43" s="336"/>
      <c r="Q43" s="395"/>
      <c r="AE43" s="399"/>
    </row>
    <row r="44" spans="2:31" ht="20.100000000000001" customHeight="1" x14ac:dyDescent="0.25">
      <c r="B44" s="475"/>
      <c r="C44" s="336"/>
      <c r="D44" s="336"/>
      <c r="E44" s="476"/>
      <c r="F44" s="336"/>
      <c r="I44" s="285"/>
      <c r="K44" s="336"/>
      <c r="Q44" s="395"/>
      <c r="AE44" s="399"/>
    </row>
    <row r="45" spans="2:31" ht="20.100000000000001" customHeight="1" x14ac:dyDescent="0.25">
      <c r="B45" s="475"/>
      <c r="E45" s="285"/>
      <c r="I45" s="285"/>
      <c r="K45" s="336"/>
      <c r="Q45" s="395"/>
      <c r="AE45" s="399"/>
    </row>
    <row r="46" spans="2:31" ht="20.100000000000001" customHeight="1" x14ac:dyDescent="0.25">
      <c r="B46" s="478"/>
      <c r="C46" s="479"/>
      <c r="D46" s="479"/>
      <c r="E46" s="480"/>
      <c r="F46" s="479"/>
      <c r="G46" s="479"/>
      <c r="H46" s="479"/>
      <c r="I46" s="480"/>
      <c r="J46" s="479"/>
      <c r="K46" s="479"/>
      <c r="L46" s="479"/>
      <c r="M46" s="479"/>
      <c r="N46" s="479"/>
      <c r="O46" s="479"/>
      <c r="P46" s="479"/>
      <c r="Q46" s="481"/>
      <c r="R46" s="479"/>
      <c r="S46" s="479"/>
      <c r="T46" s="479"/>
      <c r="U46" s="479"/>
      <c r="V46" s="479"/>
      <c r="W46" s="479"/>
      <c r="X46" s="479"/>
      <c r="Y46" s="479"/>
      <c r="Z46" s="479"/>
      <c r="AA46" s="479"/>
      <c r="AB46" s="479"/>
      <c r="AC46" s="479"/>
      <c r="AD46" s="479"/>
      <c r="AE46" s="482"/>
    </row>
    <row r="47" spans="2:31" ht="25.5" customHeight="1" x14ac:dyDescent="0.25">
      <c r="B47" s="465"/>
      <c r="C47" s="466" t="str">
        <f>'Calculs et formules'!J24</f>
        <v>B: Pluies intenses / égouts</v>
      </c>
      <c r="D47" s="467"/>
      <c r="E47" s="468"/>
      <c r="F47" s="469"/>
      <c r="G47" s="470"/>
      <c r="H47" s="470"/>
      <c r="I47" s="471"/>
      <c r="J47" s="471"/>
      <c r="K47" s="472"/>
      <c r="L47" s="471"/>
      <c r="M47" s="471"/>
      <c r="N47" s="471"/>
      <c r="O47" s="471"/>
      <c r="P47" s="471"/>
      <c r="Q47" s="473"/>
      <c r="R47" s="471"/>
      <c r="S47" s="471"/>
      <c r="T47" s="471"/>
      <c r="U47" s="471"/>
      <c r="V47" s="471"/>
      <c r="W47" s="471"/>
      <c r="X47" s="471"/>
      <c r="Y47" s="471"/>
      <c r="Z47" s="471"/>
      <c r="AA47" s="471"/>
      <c r="AB47" s="471"/>
      <c r="AC47" s="471"/>
      <c r="AD47" s="471"/>
      <c r="AE47" s="474"/>
    </row>
    <row r="48" spans="2:31" ht="20.100000000000001" customHeight="1" x14ac:dyDescent="0.25">
      <c r="B48" s="475"/>
      <c r="C48" s="336"/>
      <c r="D48" s="336"/>
      <c r="E48" s="476"/>
      <c r="F48" s="336"/>
      <c r="I48" s="285"/>
      <c r="K48" s="336"/>
      <c r="Q48" s="395"/>
      <c r="AE48" s="399"/>
    </row>
    <row r="49" spans="2:31" ht="20.100000000000001" customHeight="1" thickBot="1" x14ac:dyDescent="0.3">
      <c r="B49" s="795" t="s">
        <v>257</v>
      </c>
      <c r="C49" s="796"/>
      <c r="D49" s="796"/>
      <c r="E49" s="797"/>
      <c r="F49" s="411"/>
      <c r="G49" s="796" t="s">
        <v>342</v>
      </c>
      <c r="H49" s="796"/>
      <c r="I49" s="285"/>
      <c r="Q49" s="395"/>
      <c r="R49" s="414" t="s">
        <v>270</v>
      </c>
      <c r="S49" s="415" t="s">
        <v>261</v>
      </c>
      <c r="T49" s="477"/>
      <c r="AE49" s="399"/>
    </row>
    <row r="50" spans="2:31" ht="20.100000000000001" customHeight="1" thickBot="1" x14ac:dyDescent="0.3">
      <c r="B50" s="475"/>
      <c r="C50" s="786" t="str">
        <f>'Tableau de bord'!J13</f>
        <v>N/A</v>
      </c>
      <c r="D50" s="786"/>
      <c r="E50" s="285"/>
      <c r="G50" s="786" t="str">
        <f>W56</f>
        <v>N/A</v>
      </c>
      <c r="H50" s="786"/>
      <c r="I50" s="285"/>
      <c r="K50" s="412"/>
      <c r="L50" s="413"/>
      <c r="M50" s="787" t="s">
        <v>333</v>
      </c>
      <c r="N50" s="788"/>
      <c r="O50" s="789"/>
      <c r="Q50" s="395"/>
      <c r="R50" s="280" t="s">
        <v>151</v>
      </c>
      <c r="S50" s="424">
        <v>1</v>
      </c>
      <c r="T50" s="477"/>
      <c r="X50" s="280" t="s">
        <v>251</v>
      </c>
      <c r="Y50" s="280" t="b">
        <f>IF(C50="Faible",TRUE)</f>
        <v>0</v>
      </c>
      <c r="Z50" s="412"/>
      <c r="AA50" s="413"/>
      <c r="AB50" s="790" t="s">
        <v>333</v>
      </c>
      <c r="AC50" s="791"/>
      <c r="AD50" s="792"/>
      <c r="AE50" s="399"/>
    </row>
    <row r="51" spans="2:31" ht="20.100000000000001" customHeight="1" thickBot="1" x14ac:dyDescent="0.3">
      <c r="B51" s="475"/>
      <c r="E51" s="285"/>
      <c r="I51" s="285"/>
      <c r="K51" s="412"/>
      <c r="L51" s="420"/>
      <c r="M51" s="421" t="s">
        <v>175</v>
      </c>
      <c r="N51" s="422" t="s">
        <v>176</v>
      </c>
      <c r="O51" s="423" t="s">
        <v>177</v>
      </c>
      <c r="Q51" s="395"/>
      <c r="R51" s="280" t="s">
        <v>509</v>
      </c>
      <c r="S51" s="424">
        <v>3</v>
      </c>
      <c r="T51" s="477"/>
      <c r="X51" s="280" t="s">
        <v>252</v>
      </c>
      <c r="Y51" s="280" t="b">
        <f>IF(C50="Moyen",TRUE)</f>
        <v>0</v>
      </c>
      <c r="Z51" s="412"/>
      <c r="AA51" s="420" t="s">
        <v>85</v>
      </c>
      <c r="AB51" s="426" t="str">
        <f>IF(Y55=TRUE,"Élevé","")</f>
        <v/>
      </c>
      <c r="AC51" s="423" t="str">
        <f>IF(Y54=TRUE,"Moyen","")</f>
        <v/>
      </c>
      <c r="AD51" s="423" t="str">
        <f>IF(Y53=TRUE,"Faible","")</f>
        <v/>
      </c>
      <c r="AE51" s="399"/>
    </row>
    <row r="52" spans="2:31" ht="20.100000000000001" customHeight="1" thickBot="1" x14ac:dyDescent="0.3">
      <c r="B52" s="475"/>
      <c r="E52" s="285"/>
      <c r="I52" s="285"/>
      <c r="K52" s="427"/>
      <c r="L52" s="428" t="s">
        <v>177</v>
      </c>
      <c r="M52" s="429" t="s">
        <v>177</v>
      </c>
      <c r="N52" s="429" t="s">
        <v>176</v>
      </c>
      <c r="O52" s="429" t="s">
        <v>176</v>
      </c>
      <c r="Q52" s="395"/>
      <c r="R52" s="280" t="s">
        <v>507</v>
      </c>
      <c r="S52" s="279">
        <v>3</v>
      </c>
      <c r="T52" s="477"/>
      <c r="X52" s="280" t="s">
        <v>253</v>
      </c>
      <c r="Y52" s="280" t="b">
        <f>IF(C50="Élevé",TRUE)</f>
        <v>0</v>
      </c>
      <c r="Z52" s="427"/>
      <c r="AA52" s="423" t="str">
        <f>IF(Y50=TRUE,"Faible","")</f>
        <v/>
      </c>
      <c r="AB52" s="431" t="str">
        <f>IF(AND(Y50=TRUE,Y55=TRUE),"Faible","")</f>
        <v/>
      </c>
      <c r="AC52" s="431" t="str">
        <f>IF(AND(Y50=TRUE,Y54=TRUE),"Moyen","")</f>
        <v/>
      </c>
      <c r="AD52" s="431" t="str">
        <f>IF(AND(Y50=TRUE,Y53=TRUE),"Moyen","")</f>
        <v/>
      </c>
      <c r="AE52" s="399"/>
    </row>
    <row r="53" spans="2:31" ht="20.100000000000001" customHeight="1" thickBot="1" x14ac:dyDescent="0.3">
      <c r="B53" s="475"/>
      <c r="E53" s="285"/>
      <c r="I53" s="285"/>
      <c r="K53" s="432" t="s">
        <v>151</v>
      </c>
      <c r="L53" s="428" t="s">
        <v>176</v>
      </c>
      <c r="M53" s="429" t="s">
        <v>176</v>
      </c>
      <c r="N53" s="429" t="s">
        <v>176</v>
      </c>
      <c r="O53" s="433" t="s">
        <v>175</v>
      </c>
      <c r="Q53" s="395"/>
      <c r="R53" s="280"/>
      <c r="S53" s="279"/>
      <c r="X53" s="280" t="s">
        <v>339</v>
      </c>
      <c r="Y53" s="280" t="b">
        <f>IF(G50="Faible",TRUE)</f>
        <v>0</v>
      </c>
      <c r="Z53" s="432" t="s">
        <v>151</v>
      </c>
      <c r="AA53" s="423" t="str">
        <f>IF(Y51=TRUE,"Moyen","")</f>
        <v/>
      </c>
      <c r="AB53" s="431" t="str">
        <f>IF(AND(Y51=TRUE,Y55=TRUE),"Moyen","")</f>
        <v/>
      </c>
      <c r="AC53" s="431" t="str">
        <f>IF(AND(Y51=TRUE,Y54=TRUE),"Moyen","")</f>
        <v/>
      </c>
      <c r="AD53" s="431" t="str">
        <f>IF(AND(Y51=TRUE,Y53=TRUE),"Élevé","")</f>
        <v/>
      </c>
      <c r="AE53" s="399"/>
    </row>
    <row r="54" spans="2:31" ht="20.100000000000001" customHeight="1" thickBot="1" x14ac:dyDescent="0.3">
      <c r="B54" s="475"/>
      <c r="E54" s="285"/>
      <c r="I54" s="285"/>
      <c r="K54" s="435"/>
      <c r="L54" s="428" t="s">
        <v>175</v>
      </c>
      <c r="M54" s="429" t="s">
        <v>176</v>
      </c>
      <c r="N54" s="429" t="s">
        <v>175</v>
      </c>
      <c r="O54" s="433" t="s">
        <v>175</v>
      </c>
      <c r="Q54" s="395"/>
      <c r="R54" s="437" t="s">
        <v>271</v>
      </c>
      <c r="S54" s="438" t="s">
        <v>260</v>
      </c>
      <c r="T54" s="439" t="s">
        <v>508</v>
      </c>
      <c r="U54" s="439" t="s">
        <v>340</v>
      </c>
      <c r="V54" s="439" t="s">
        <v>340</v>
      </c>
      <c r="W54" s="440"/>
      <c r="X54" s="280" t="s">
        <v>340</v>
      </c>
      <c r="Y54" s="280" t="b">
        <f>IF(G50="Moyen",TRUE)</f>
        <v>0</v>
      </c>
      <c r="Z54" s="435"/>
      <c r="AA54" s="426" t="str">
        <f>IF(Y52=TRUE,"Élevé","")</f>
        <v/>
      </c>
      <c r="AB54" s="431" t="str">
        <f>IF(AND(Y52=TRUE,Y55=TRUE),"Moyen","")</f>
        <v/>
      </c>
      <c r="AC54" s="431" t="str">
        <f>IF(AND(Y52=TRUE,Y54=TRUE),"Élevé","")</f>
        <v/>
      </c>
      <c r="AD54" s="431" t="str">
        <f>IF(AND(Y52=TRUE,Y53=TRUE),"Élevé","")</f>
        <v/>
      </c>
      <c r="AE54" s="399"/>
    </row>
    <row r="55" spans="2:31" ht="20.100000000000001" customHeight="1" x14ac:dyDescent="0.25">
      <c r="B55" s="475"/>
      <c r="E55" s="285"/>
      <c r="I55" s="285"/>
      <c r="Q55" s="395"/>
      <c r="R55" s="280" t="s">
        <v>151</v>
      </c>
      <c r="S55" s="441" t="e">
        <f>SCORE_I_B</f>
        <v>#DIV/0!</v>
      </c>
      <c r="T55" s="444" t="e">
        <f>3-S55</f>
        <v>#DIV/0!</v>
      </c>
      <c r="U55" s="444"/>
      <c r="V55" s="440"/>
      <c r="W55" s="440"/>
      <c r="X55" s="280" t="s">
        <v>341</v>
      </c>
      <c r="Y55" s="280" t="b">
        <f>IF(G50="Élevé",TRUE)</f>
        <v>0</v>
      </c>
      <c r="AE55" s="399"/>
    </row>
    <row r="56" spans="2:31" ht="20.100000000000001" customHeight="1" x14ac:dyDescent="0.25">
      <c r="B56" s="475"/>
      <c r="E56" s="285"/>
      <c r="I56" s="285"/>
      <c r="Q56" s="395"/>
      <c r="R56" s="280" t="s">
        <v>509</v>
      </c>
      <c r="S56" s="441" t="e">
        <f>Score_III_B</f>
        <v>#DIV/0!</v>
      </c>
      <c r="T56" s="444" t="e">
        <f>3-S56</f>
        <v>#DIV/0!</v>
      </c>
      <c r="U56" s="793" t="e">
        <f>AVERAGEIF(S56:S57,"&gt;0")</f>
        <v>#DIV/0!</v>
      </c>
      <c r="V56" s="440" t="e" cm="1">
        <f t="array" ref="V56">_xlfn.IFS(U56&lt;LtoMCutoff,"Faible",AND(U56&gt;=LtoMCutoff,U56&lt;=MtoHCutoff),"Moyen",U56&gt;MtoHCutoff,"Élevé")</f>
        <v>#DIV/0!</v>
      </c>
      <c r="W56" s="440" t="str">
        <f>IF(ISERROR(U56),"N/A",V56)</f>
        <v>N/A</v>
      </c>
      <c r="AE56" s="399"/>
    </row>
    <row r="57" spans="2:31" ht="20.100000000000001" customHeight="1" x14ac:dyDescent="0.25">
      <c r="B57" s="475"/>
      <c r="E57" s="285"/>
      <c r="I57" s="285"/>
      <c r="Q57" s="395"/>
      <c r="R57" s="280" t="s">
        <v>507</v>
      </c>
      <c r="S57" s="441" t="e">
        <f>Score_II_B</f>
        <v>#DIV/0!</v>
      </c>
      <c r="T57" s="444" t="e">
        <f>3-S57</f>
        <v>#DIV/0!</v>
      </c>
      <c r="U57" s="793"/>
      <c r="V57" s="440"/>
      <c r="W57" s="440"/>
      <c r="AE57" s="399"/>
    </row>
    <row r="58" spans="2:31" ht="20.100000000000001" customHeight="1" x14ac:dyDescent="0.25">
      <c r="B58" s="475"/>
      <c r="E58" s="285"/>
      <c r="I58" s="285"/>
      <c r="Q58" s="395"/>
      <c r="AE58" s="399"/>
    </row>
    <row r="59" spans="2:31" ht="20.100000000000001" customHeight="1" x14ac:dyDescent="0.25">
      <c r="B59" s="475"/>
      <c r="E59" s="285"/>
      <c r="I59" s="285"/>
      <c r="Q59" s="395"/>
      <c r="AE59" s="399"/>
    </row>
    <row r="60" spans="2:31" ht="20.100000000000001" customHeight="1" x14ac:dyDescent="0.25">
      <c r="B60" s="475"/>
      <c r="E60" s="285"/>
      <c r="G60" s="445" t="s">
        <v>258</v>
      </c>
      <c r="H60" s="445" t="s">
        <v>259</v>
      </c>
      <c r="I60" s="285"/>
      <c r="Q60" s="395"/>
      <c r="AE60" s="399"/>
    </row>
    <row r="61" spans="2:31" ht="20.100000000000001" customHeight="1" x14ac:dyDescent="0.25">
      <c r="B61" s="475"/>
      <c r="E61" s="285"/>
      <c r="G61" s="447" t="str">
        <f>'Tableau de bord'!J45</f>
        <v>N/A</v>
      </c>
      <c r="H61" s="447" t="str">
        <f>'Tableau de bord'!J85</f>
        <v>N/A</v>
      </c>
      <c r="I61" s="285"/>
      <c r="Q61" s="395"/>
      <c r="AE61" s="399"/>
    </row>
    <row r="62" spans="2:31" ht="20.100000000000001" customHeight="1" x14ac:dyDescent="0.25">
      <c r="B62" s="475"/>
      <c r="C62" s="445"/>
      <c r="D62" s="445"/>
      <c r="E62" s="285"/>
      <c r="I62" s="285"/>
      <c r="Q62" s="395"/>
      <c r="AE62" s="399"/>
    </row>
    <row r="63" spans="2:31" ht="20.100000000000001" customHeight="1" x14ac:dyDescent="0.25">
      <c r="B63" s="475"/>
      <c r="E63" s="285"/>
      <c r="I63" s="285"/>
      <c r="Q63" s="395"/>
      <c r="AE63" s="399"/>
    </row>
    <row r="64" spans="2:31" ht="20.100000000000001" customHeight="1" x14ac:dyDescent="0.25">
      <c r="B64" s="478"/>
      <c r="C64" s="479"/>
      <c r="D64" s="479"/>
      <c r="E64" s="480"/>
      <c r="F64" s="479"/>
      <c r="G64" s="479"/>
      <c r="H64" s="479"/>
      <c r="I64" s="480"/>
      <c r="J64" s="479"/>
      <c r="K64" s="479"/>
      <c r="L64" s="479"/>
      <c r="M64" s="479"/>
      <c r="N64" s="479"/>
      <c r="O64" s="479"/>
      <c r="P64" s="479"/>
      <c r="Q64" s="481"/>
      <c r="R64" s="479"/>
      <c r="S64" s="479"/>
      <c r="T64" s="479"/>
      <c r="U64" s="479"/>
      <c r="V64" s="479"/>
      <c r="W64" s="479"/>
      <c r="X64" s="479"/>
      <c r="Y64" s="479"/>
      <c r="Z64" s="479"/>
      <c r="AA64" s="479"/>
      <c r="AB64" s="479"/>
      <c r="AC64" s="479"/>
      <c r="AD64" s="479"/>
      <c r="AE64" s="482"/>
    </row>
    <row r="65" spans="2:31" ht="25.5" customHeight="1" x14ac:dyDescent="0.25">
      <c r="B65" s="465"/>
      <c r="C65" s="466" t="str">
        <f>'Calculs et formules'!J29</f>
        <v>C: Inondations fluviales</v>
      </c>
      <c r="D65" s="467"/>
      <c r="E65" s="468"/>
      <c r="F65" s="469"/>
      <c r="G65" s="470"/>
      <c r="H65" s="470"/>
      <c r="I65" s="471"/>
      <c r="J65" s="471"/>
      <c r="K65" s="472"/>
      <c r="L65" s="471"/>
      <c r="M65" s="471"/>
      <c r="N65" s="471"/>
      <c r="O65" s="471"/>
      <c r="P65" s="471"/>
      <c r="Q65" s="473"/>
      <c r="R65" s="471"/>
      <c r="S65" s="471"/>
      <c r="T65" s="471"/>
      <c r="U65" s="471"/>
      <c r="V65" s="471"/>
      <c r="W65" s="471"/>
      <c r="X65" s="471"/>
      <c r="Y65" s="471"/>
      <c r="Z65" s="471"/>
      <c r="AA65" s="471"/>
      <c r="AB65" s="471"/>
      <c r="AC65" s="471"/>
      <c r="AD65" s="471"/>
      <c r="AE65" s="474"/>
    </row>
    <row r="66" spans="2:31" ht="20.100000000000001" customHeight="1" x14ac:dyDescent="0.25">
      <c r="B66" s="475"/>
      <c r="C66" s="336"/>
      <c r="D66" s="336"/>
      <c r="E66" s="476"/>
      <c r="F66" s="336"/>
      <c r="I66" s="285"/>
      <c r="K66" s="336"/>
      <c r="Q66" s="395"/>
      <c r="AE66" s="399"/>
    </row>
    <row r="67" spans="2:31" ht="20.100000000000001" customHeight="1" thickBot="1" x14ac:dyDescent="0.3">
      <c r="B67" s="795" t="s">
        <v>257</v>
      </c>
      <c r="C67" s="796"/>
      <c r="D67" s="796"/>
      <c r="E67" s="797"/>
      <c r="F67" s="411"/>
      <c r="G67" s="796" t="s">
        <v>342</v>
      </c>
      <c r="H67" s="796"/>
      <c r="I67" s="285"/>
      <c r="Q67" s="395"/>
      <c r="R67" s="414" t="s">
        <v>270</v>
      </c>
      <c r="S67" s="415" t="s">
        <v>261</v>
      </c>
      <c r="T67" s="477"/>
      <c r="AE67" s="399"/>
    </row>
    <row r="68" spans="2:31" ht="20.100000000000001" customHeight="1" thickBot="1" x14ac:dyDescent="0.3">
      <c r="B68" s="475"/>
      <c r="C68" s="786" t="str">
        <f>'Tableau de bord'!J18</f>
        <v>N/A</v>
      </c>
      <c r="D68" s="786"/>
      <c r="E68" s="285"/>
      <c r="G68" s="786" t="str">
        <f>W74</f>
        <v>N/A</v>
      </c>
      <c r="H68" s="786"/>
      <c r="I68" s="285"/>
      <c r="K68" s="412"/>
      <c r="L68" s="413"/>
      <c r="M68" s="787" t="s">
        <v>333</v>
      </c>
      <c r="N68" s="788"/>
      <c r="O68" s="789"/>
      <c r="Q68" s="395"/>
      <c r="R68" s="280" t="s">
        <v>151</v>
      </c>
      <c r="S68" s="424">
        <v>1</v>
      </c>
      <c r="T68" s="477"/>
      <c r="X68" s="280" t="s">
        <v>251</v>
      </c>
      <c r="Y68" s="280" t="b">
        <f>IF(C68="Faible",TRUE)</f>
        <v>0</v>
      </c>
      <c r="Z68" s="412"/>
      <c r="AA68" s="413"/>
      <c r="AB68" s="790" t="s">
        <v>333</v>
      </c>
      <c r="AC68" s="791"/>
      <c r="AD68" s="792"/>
      <c r="AE68" s="399"/>
    </row>
    <row r="69" spans="2:31" ht="20.100000000000001" customHeight="1" thickBot="1" x14ac:dyDescent="0.3">
      <c r="B69" s="475"/>
      <c r="E69" s="285"/>
      <c r="I69" s="285"/>
      <c r="K69" s="412"/>
      <c r="L69" s="420"/>
      <c r="M69" s="421" t="s">
        <v>175</v>
      </c>
      <c r="N69" s="422" t="s">
        <v>176</v>
      </c>
      <c r="O69" s="423" t="s">
        <v>177</v>
      </c>
      <c r="Q69" s="395"/>
      <c r="R69" s="280" t="s">
        <v>509</v>
      </c>
      <c r="S69" s="424">
        <v>3</v>
      </c>
      <c r="T69" s="477"/>
      <c r="X69" s="280" t="s">
        <v>252</v>
      </c>
      <c r="Y69" s="280" t="b">
        <f>IF(C68="Moyen",TRUE)</f>
        <v>0</v>
      </c>
      <c r="Z69" s="412"/>
      <c r="AA69" s="420" t="s">
        <v>85</v>
      </c>
      <c r="AB69" s="426" t="str">
        <f>IF(Y73=TRUE,"Élevé","")</f>
        <v/>
      </c>
      <c r="AC69" s="423" t="str">
        <f>IF(Y72=TRUE,"Moyen","")</f>
        <v/>
      </c>
      <c r="AD69" s="423" t="str">
        <f>IF(Y71=TRUE,"Faible","")</f>
        <v/>
      </c>
      <c r="AE69" s="399"/>
    </row>
    <row r="70" spans="2:31" ht="20.100000000000001" customHeight="1" thickBot="1" x14ac:dyDescent="0.3">
      <c r="B70" s="475"/>
      <c r="E70" s="285"/>
      <c r="I70" s="285"/>
      <c r="K70" s="427"/>
      <c r="L70" s="428" t="s">
        <v>177</v>
      </c>
      <c r="M70" s="429" t="s">
        <v>177</v>
      </c>
      <c r="N70" s="429" t="s">
        <v>176</v>
      </c>
      <c r="O70" s="429" t="s">
        <v>176</v>
      </c>
      <c r="Q70" s="395"/>
      <c r="R70" s="280" t="s">
        <v>507</v>
      </c>
      <c r="S70" s="279">
        <v>3</v>
      </c>
      <c r="T70" s="477"/>
      <c r="X70" s="280" t="s">
        <v>253</v>
      </c>
      <c r="Y70" s="280" t="b">
        <f>IF(C68="Élevé",TRUE)</f>
        <v>0</v>
      </c>
      <c r="Z70" s="427"/>
      <c r="AA70" s="423" t="str">
        <f>IF(Y68=TRUE,"Faible","")</f>
        <v/>
      </c>
      <c r="AB70" s="431" t="str">
        <f>IF(AND(Y68=TRUE,Y73=TRUE),"Faible","")</f>
        <v/>
      </c>
      <c r="AC70" s="431" t="str">
        <f>IF(AND(Y68=TRUE,Y72=TRUE),"Moyen","")</f>
        <v/>
      </c>
      <c r="AD70" s="431" t="str">
        <f>IF(AND(Y68=TRUE,Y71=TRUE),"Moyen","")</f>
        <v/>
      </c>
      <c r="AE70" s="399"/>
    </row>
    <row r="71" spans="2:31" ht="20.100000000000001" customHeight="1" thickBot="1" x14ac:dyDescent="0.3">
      <c r="B71" s="475"/>
      <c r="E71" s="285"/>
      <c r="I71" s="285"/>
      <c r="K71" s="432" t="s">
        <v>151</v>
      </c>
      <c r="L71" s="428" t="s">
        <v>176</v>
      </c>
      <c r="M71" s="429" t="s">
        <v>176</v>
      </c>
      <c r="N71" s="429" t="s">
        <v>176</v>
      </c>
      <c r="O71" s="433" t="s">
        <v>175</v>
      </c>
      <c r="Q71" s="395"/>
      <c r="R71" s="280"/>
      <c r="S71" s="279"/>
      <c r="X71" s="280" t="s">
        <v>339</v>
      </c>
      <c r="Y71" s="280" t="b">
        <f>IF(G68="Faible",TRUE)</f>
        <v>0</v>
      </c>
      <c r="Z71" s="432" t="s">
        <v>151</v>
      </c>
      <c r="AA71" s="423" t="str">
        <f>IF(Y69=TRUE,"Moyen","")</f>
        <v/>
      </c>
      <c r="AB71" s="431" t="str">
        <f>IF(AND(Y69=TRUE,Y73=TRUE),"Moyen","")</f>
        <v/>
      </c>
      <c r="AC71" s="431" t="str">
        <f>IF(AND(Y69=TRUE,Y72=TRUE),"Moyen","")</f>
        <v/>
      </c>
      <c r="AD71" s="431" t="str">
        <f>IF(AND(Y69=TRUE,Y71=TRUE),"Élevé","")</f>
        <v/>
      </c>
      <c r="AE71" s="399"/>
    </row>
    <row r="72" spans="2:31" ht="20.100000000000001" customHeight="1" thickBot="1" x14ac:dyDescent="0.3">
      <c r="B72" s="475"/>
      <c r="E72" s="285"/>
      <c r="I72" s="285"/>
      <c r="K72" s="435"/>
      <c r="L72" s="428" t="s">
        <v>175</v>
      </c>
      <c r="M72" s="429" t="s">
        <v>176</v>
      </c>
      <c r="N72" s="429" t="s">
        <v>175</v>
      </c>
      <c r="O72" s="433" t="s">
        <v>175</v>
      </c>
      <c r="Q72" s="395"/>
      <c r="R72" s="437" t="s">
        <v>271</v>
      </c>
      <c r="S72" s="438" t="s">
        <v>260</v>
      </c>
      <c r="T72" s="439" t="s">
        <v>508</v>
      </c>
      <c r="U72" s="439" t="s">
        <v>340</v>
      </c>
      <c r="V72" s="439" t="s">
        <v>340</v>
      </c>
      <c r="W72" s="440"/>
      <c r="X72" s="280" t="s">
        <v>340</v>
      </c>
      <c r="Y72" s="280" t="b">
        <f>IF(G68="Moyen",TRUE)</f>
        <v>0</v>
      </c>
      <c r="Z72" s="435"/>
      <c r="AA72" s="426" t="str">
        <f>IF(Y70=TRUE,"Élevé","")</f>
        <v/>
      </c>
      <c r="AB72" s="431" t="str">
        <f>IF(AND(Y70=TRUE,Y73=TRUE),"Moyen","")</f>
        <v/>
      </c>
      <c r="AC72" s="431" t="str">
        <f>IF(AND(Y70=TRUE,Y72=TRUE),"Élevé","")</f>
        <v/>
      </c>
      <c r="AD72" s="431" t="str">
        <f>IF(AND(Y70=TRUE,Y71=TRUE),"Élevé","")</f>
        <v/>
      </c>
      <c r="AE72" s="399"/>
    </row>
    <row r="73" spans="2:31" ht="20.100000000000001" customHeight="1" x14ac:dyDescent="0.25">
      <c r="B73" s="475"/>
      <c r="E73" s="285"/>
      <c r="I73" s="285"/>
      <c r="Q73" s="395"/>
      <c r="R73" s="280" t="s">
        <v>151</v>
      </c>
      <c r="S73" s="441" t="e">
        <f>SCORE_I_C</f>
        <v>#DIV/0!</v>
      </c>
      <c r="T73" s="444" t="e">
        <f>3-S73</f>
        <v>#DIV/0!</v>
      </c>
      <c r="U73" s="444"/>
      <c r="V73" s="440"/>
      <c r="W73" s="440"/>
      <c r="X73" s="280" t="s">
        <v>341</v>
      </c>
      <c r="Y73" s="280" t="b">
        <f>IF(G68="Élevé",TRUE)</f>
        <v>0</v>
      </c>
      <c r="AE73" s="399"/>
    </row>
    <row r="74" spans="2:31" ht="20.100000000000001" customHeight="1" x14ac:dyDescent="0.25">
      <c r="B74" s="475"/>
      <c r="E74" s="285"/>
      <c r="I74" s="285"/>
      <c r="Q74" s="395"/>
      <c r="R74" s="280" t="s">
        <v>509</v>
      </c>
      <c r="S74" s="441" t="e">
        <f>Score_III_C</f>
        <v>#DIV/0!</v>
      </c>
      <c r="T74" s="444" t="e">
        <f>3-S74</f>
        <v>#DIV/0!</v>
      </c>
      <c r="U74" s="793" t="e">
        <f>AVERAGEIF(S74:S75,"&gt;0")</f>
        <v>#DIV/0!</v>
      </c>
      <c r="V74" s="440" t="e" cm="1">
        <f t="array" ref="V74">_xlfn.IFS(U74&lt;LtoMCutoff,"Faible",AND(U74&gt;=LtoMCutoff,U74&lt;=MtoHCutoff),"Moyen",U74&gt;MtoHCutoff,"Élevé")</f>
        <v>#DIV/0!</v>
      </c>
      <c r="W74" s="440" t="str">
        <f>IF(ISERROR(U74),"N/A",V74)</f>
        <v>N/A</v>
      </c>
      <c r="AE74" s="399"/>
    </row>
    <row r="75" spans="2:31" ht="20.100000000000001" customHeight="1" x14ac:dyDescent="0.25">
      <c r="B75" s="475"/>
      <c r="E75" s="285"/>
      <c r="I75" s="285"/>
      <c r="Q75" s="395"/>
      <c r="R75" s="280" t="s">
        <v>507</v>
      </c>
      <c r="S75" s="441" t="e">
        <f>Score_II_C</f>
        <v>#DIV/0!</v>
      </c>
      <c r="T75" s="444" t="e">
        <f>3-S75</f>
        <v>#DIV/0!</v>
      </c>
      <c r="U75" s="793"/>
      <c r="V75" s="440"/>
      <c r="W75" s="440"/>
      <c r="AE75" s="399"/>
    </row>
    <row r="76" spans="2:31" ht="20.100000000000001" customHeight="1" x14ac:dyDescent="0.25">
      <c r="B76" s="475"/>
      <c r="E76" s="285"/>
      <c r="I76" s="285"/>
      <c r="Q76" s="395"/>
      <c r="AE76" s="399"/>
    </row>
    <row r="77" spans="2:31" ht="20.100000000000001" customHeight="1" x14ac:dyDescent="0.25">
      <c r="B77" s="475"/>
      <c r="E77" s="285"/>
      <c r="I77" s="285"/>
      <c r="Q77" s="395"/>
      <c r="AE77" s="399"/>
    </row>
    <row r="78" spans="2:31" ht="20.100000000000001" customHeight="1" x14ac:dyDescent="0.25">
      <c r="B78" s="475"/>
      <c r="E78" s="285"/>
      <c r="G78" s="445" t="s">
        <v>258</v>
      </c>
      <c r="H78" s="445" t="s">
        <v>259</v>
      </c>
      <c r="I78" s="285"/>
      <c r="Q78" s="395"/>
      <c r="AE78" s="399"/>
    </row>
    <row r="79" spans="2:31" ht="20.100000000000001" customHeight="1" x14ac:dyDescent="0.25">
      <c r="B79" s="475"/>
      <c r="E79" s="285"/>
      <c r="G79" s="447" t="str">
        <f>'Tableau de bord'!J49</f>
        <v>N/A</v>
      </c>
      <c r="H79" s="447" t="str">
        <f>'Tableau de bord'!J90</f>
        <v>N/A</v>
      </c>
      <c r="I79" s="285"/>
      <c r="Q79" s="395"/>
      <c r="AE79" s="399"/>
    </row>
    <row r="80" spans="2:31" ht="20.100000000000001" customHeight="1" x14ac:dyDescent="0.25">
      <c r="B80" s="475"/>
      <c r="C80" s="445"/>
      <c r="D80" s="445"/>
      <c r="E80" s="285"/>
      <c r="I80" s="285"/>
      <c r="Q80" s="395"/>
      <c r="AE80" s="399"/>
    </row>
    <row r="81" spans="2:31" ht="20.100000000000001" customHeight="1" x14ac:dyDescent="0.25">
      <c r="B81" s="475"/>
      <c r="E81" s="285"/>
      <c r="I81" s="285"/>
      <c r="Q81" s="395"/>
      <c r="AE81" s="399"/>
    </row>
    <row r="82" spans="2:31" ht="20.100000000000001" customHeight="1" x14ac:dyDescent="0.25">
      <c r="B82" s="478"/>
      <c r="C82" s="479"/>
      <c r="D82" s="479"/>
      <c r="E82" s="480"/>
      <c r="F82" s="479"/>
      <c r="G82" s="479"/>
      <c r="H82" s="479"/>
      <c r="I82" s="480"/>
      <c r="J82" s="479"/>
      <c r="K82" s="479"/>
      <c r="L82" s="479"/>
      <c r="M82" s="479"/>
      <c r="N82" s="479"/>
      <c r="O82" s="479"/>
      <c r="P82" s="479"/>
      <c r="Q82" s="481"/>
      <c r="R82" s="479"/>
      <c r="S82" s="479"/>
      <c r="T82" s="479"/>
      <c r="U82" s="479"/>
      <c r="V82" s="479"/>
      <c r="W82" s="479"/>
      <c r="X82" s="479"/>
      <c r="Y82" s="479"/>
      <c r="Z82" s="479"/>
      <c r="AA82" s="479"/>
      <c r="AB82" s="479"/>
      <c r="AC82" s="479"/>
      <c r="AD82" s="479"/>
      <c r="AE82" s="482"/>
    </row>
    <row r="83" spans="2:31" ht="25.5" customHeight="1" x14ac:dyDescent="0.25">
      <c r="B83" s="483"/>
      <c r="C83" s="484" t="str">
        <f>'Calculs et formules'!J33</f>
        <v>D: Inondations côtières / littorales</v>
      </c>
      <c r="D83" s="467"/>
      <c r="E83" s="468"/>
      <c r="F83" s="469"/>
      <c r="G83" s="470"/>
      <c r="H83" s="470"/>
      <c r="I83" s="471"/>
      <c r="J83" s="471"/>
      <c r="K83" s="472"/>
      <c r="L83" s="471"/>
      <c r="M83" s="471"/>
      <c r="N83" s="471"/>
      <c r="O83" s="471"/>
      <c r="P83" s="471"/>
      <c r="Q83" s="473"/>
      <c r="R83" s="471"/>
      <c r="S83" s="471"/>
      <c r="T83" s="471"/>
      <c r="U83" s="471"/>
      <c r="V83" s="471"/>
      <c r="W83" s="471"/>
      <c r="X83" s="471"/>
      <c r="Y83" s="471"/>
      <c r="Z83" s="471"/>
      <c r="AA83" s="471"/>
      <c r="AB83" s="471"/>
      <c r="AC83" s="471"/>
      <c r="AD83" s="471"/>
      <c r="AE83" s="474"/>
    </row>
    <row r="84" spans="2:31" ht="20.100000000000001" customHeight="1" x14ac:dyDescent="0.25">
      <c r="B84" s="475"/>
      <c r="C84" s="336"/>
      <c r="D84" s="336"/>
      <c r="E84" s="476"/>
      <c r="F84" s="336"/>
      <c r="I84" s="285"/>
      <c r="K84" s="336"/>
      <c r="Q84" s="395"/>
      <c r="AE84" s="399"/>
    </row>
    <row r="85" spans="2:31" ht="20.100000000000001" customHeight="1" thickBot="1" x14ac:dyDescent="0.3">
      <c r="B85" s="795" t="s">
        <v>257</v>
      </c>
      <c r="C85" s="796"/>
      <c r="D85" s="796"/>
      <c r="E85" s="797"/>
      <c r="F85" s="411"/>
      <c r="G85" s="796" t="s">
        <v>342</v>
      </c>
      <c r="H85" s="796"/>
      <c r="I85" s="285"/>
      <c r="Q85" s="395"/>
      <c r="R85" s="414" t="s">
        <v>270</v>
      </c>
      <c r="S85" s="415" t="s">
        <v>261</v>
      </c>
      <c r="T85" s="477"/>
      <c r="AE85" s="399"/>
    </row>
    <row r="86" spans="2:31" ht="20.100000000000001" customHeight="1" thickBot="1" x14ac:dyDescent="0.3">
      <c r="B86" s="475"/>
      <c r="C86" s="786" t="str">
        <f>'Tableau de bord'!J22</f>
        <v>N/A</v>
      </c>
      <c r="D86" s="786"/>
      <c r="E86" s="285"/>
      <c r="G86" s="786" t="str">
        <f>W92</f>
        <v>N/A</v>
      </c>
      <c r="H86" s="786"/>
      <c r="I86" s="285"/>
      <c r="K86" s="412"/>
      <c r="L86" s="413"/>
      <c r="M86" s="787" t="s">
        <v>333</v>
      </c>
      <c r="N86" s="788"/>
      <c r="O86" s="789"/>
      <c r="Q86" s="395"/>
      <c r="R86" s="280" t="s">
        <v>151</v>
      </c>
      <c r="S86" s="424">
        <v>1</v>
      </c>
      <c r="T86" s="477"/>
      <c r="X86" s="280" t="s">
        <v>251</v>
      </c>
      <c r="Y86" s="280" t="b">
        <f>IF(C86="Faible",TRUE)</f>
        <v>0</v>
      </c>
      <c r="Z86" s="412"/>
      <c r="AA86" s="413"/>
      <c r="AB86" s="790" t="s">
        <v>333</v>
      </c>
      <c r="AC86" s="791"/>
      <c r="AD86" s="792"/>
      <c r="AE86" s="399"/>
    </row>
    <row r="87" spans="2:31" ht="20.100000000000001" customHeight="1" thickBot="1" x14ac:dyDescent="0.3">
      <c r="B87" s="475"/>
      <c r="E87" s="285"/>
      <c r="I87" s="285"/>
      <c r="K87" s="412"/>
      <c r="L87" s="420"/>
      <c r="M87" s="421" t="s">
        <v>175</v>
      </c>
      <c r="N87" s="422" t="s">
        <v>176</v>
      </c>
      <c r="O87" s="423" t="s">
        <v>177</v>
      </c>
      <c r="Q87" s="395"/>
      <c r="R87" s="280" t="s">
        <v>509</v>
      </c>
      <c r="S87" s="424">
        <v>3</v>
      </c>
      <c r="T87" s="477"/>
      <c r="X87" s="280" t="s">
        <v>252</v>
      </c>
      <c r="Y87" s="280" t="b">
        <f>IF(C86="Moyen",TRUE)</f>
        <v>0</v>
      </c>
      <c r="Z87" s="412"/>
      <c r="AA87" s="420" t="s">
        <v>85</v>
      </c>
      <c r="AB87" s="426" t="str">
        <f>IF(Y91=TRUE,"Élevé","")</f>
        <v/>
      </c>
      <c r="AC87" s="423" t="str">
        <f>IF(Y90=TRUE,"Moyen","")</f>
        <v/>
      </c>
      <c r="AD87" s="423" t="str">
        <f>IF(Y89=TRUE,"Faible","")</f>
        <v/>
      </c>
      <c r="AE87" s="399"/>
    </row>
    <row r="88" spans="2:31" ht="20.100000000000001" customHeight="1" thickBot="1" x14ac:dyDescent="0.3">
      <c r="B88" s="475"/>
      <c r="E88" s="285"/>
      <c r="I88" s="285"/>
      <c r="K88" s="427"/>
      <c r="L88" s="428" t="s">
        <v>177</v>
      </c>
      <c r="M88" s="429" t="s">
        <v>177</v>
      </c>
      <c r="N88" s="429" t="s">
        <v>176</v>
      </c>
      <c r="O88" s="429" t="s">
        <v>176</v>
      </c>
      <c r="Q88" s="395"/>
      <c r="R88" s="280" t="s">
        <v>507</v>
      </c>
      <c r="S88" s="279">
        <v>3</v>
      </c>
      <c r="T88" s="477"/>
      <c r="X88" s="280" t="s">
        <v>253</v>
      </c>
      <c r="Y88" s="280" t="b">
        <f>IF(C86="Élevé",TRUE)</f>
        <v>0</v>
      </c>
      <c r="Z88" s="427"/>
      <c r="AA88" s="423" t="str">
        <f>IF(Y86=TRUE,"Faible","")</f>
        <v/>
      </c>
      <c r="AB88" s="431" t="str">
        <f>IF(AND(Y86=TRUE,Y91=TRUE),"Faible","")</f>
        <v/>
      </c>
      <c r="AC88" s="431" t="str">
        <f>IF(AND(Y86=TRUE,Y90=TRUE),"Moyen","")</f>
        <v/>
      </c>
      <c r="AD88" s="431" t="str">
        <f>IF(AND(Y86=TRUE,Y89=TRUE),"Moyen","")</f>
        <v/>
      </c>
      <c r="AE88" s="399"/>
    </row>
    <row r="89" spans="2:31" ht="20.100000000000001" customHeight="1" thickBot="1" x14ac:dyDescent="0.3">
      <c r="B89" s="475"/>
      <c r="E89" s="285"/>
      <c r="I89" s="285"/>
      <c r="K89" s="432" t="s">
        <v>151</v>
      </c>
      <c r="L89" s="428" t="s">
        <v>176</v>
      </c>
      <c r="M89" s="429" t="s">
        <v>176</v>
      </c>
      <c r="N89" s="429" t="s">
        <v>176</v>
      </c>
      <c r="O89" s="433" t="s">
        <v>175</v>
      </c>
      <c r="Q89" s="395"/>
      <c r="R89" s="280"/>
      <c r="S89" s="279"/>
      <c r="X89" s="280" t="s">
        <v>339</v>
      </c>
      <c r="Y89" s="280" t="b">
        <f>IF(G86="Faible",TRUE)</f>
        <v>0</v>
      </c>
      <c r="Z89" s="432" t="s">
        <v>151</v>
      </c>
      <c r="AA89" s="423" t="str">
        <f>IF(Y87=TRUE,"Moyen","")</f>
        <v/>
      </c>
      <c r="AB89" s="431" t="str">
        <f>IF(AND(Y87=TRUE,Y91=TRUE),"Moyen","")</f>
        <v/>
      </c>
      <c r="AC89" s="431" t="str">
        <f>IF(AND(Y87=TRUE,Y90=TRUE),"Moyen","")</f>
        <v/>
      </c>
      <c r="AD89" s="431" t="str">
        <f>IF(AND(Y87=TRUE,Y89=TRUE),"Élevé","")</f>
        <v/>
      </c>
      <c r="AE89" s="399"/>
    </row>
    <row r="90" spans="2:31" ht="20.100000000000001" customHeight="1" thickBot="1" x14ac:dyDescent="0.3">
      <c r="B90" s="475"/>
      <c r="E90" s="285"/>
      <c r="I90" s="285"/>
      <c r="K90" s="435"/>
      <c r="L90" s="428" t="s">
        <v>175</v>
      </c>
      <c r="M90" s="429" t="s">
        <v>176</v>
      </c>
      <c r="N90" s="429" t="s">
        <v>175</v>
      </c>
      <c r="O90" s="433" t="s">
        <v>175</v>
      </c>
      <c r="Q90" s="395"/>
      <c r="R90" s="437" t="s">
        <v>271</v>
      </c>
      <c r="S90" s="438" t="s">
        <v>260</v>
      </c>
      <c r="T90" s="439" t="s">
        <v>508</v>
      </c>
      <c r="U90" s="439" t="s">
        <v>340</v>
      </c>
      <c r="V90" s="439" t="s">
        <v>340</v>
      </c>
      <c r="W90" s="440"/>
      <c r="X90" s="280" t="s">
        <v>340</v>
      </c>
      <c r="Y90" s="280" t="b">
        <f>IF(G86="Moyen",TRUE)</f>
        <v>0</v>
      </c>
      <c r="Z90" s="435"/>
      <c r="AA90" s="426" t="str">
        <f>IF(Y88=TRUE,"Élevé","")</f>
        <v/>
      </c>
      <c r="AB90" s="431" t="str">
        <f>IF(AND(Y88=TRUE,Y91=TRUE),"Moyen","")</f>
        <v/>
      </c>
      <c r="AC90" s="431" t="str">
        <f>IF(AND(Y88=TRUE,Y90=TRUE),"Élevé","")</f>
        <v/>
      </c>
      <c r="AD90" s="431" t="str">
        <f>IF(AND(Y88=TRUE,Y89=TRUE),"Élevé","")</f>
        <v/>
      </c>
      <c r="AE90" s="399"/>
    </row>
    <row r="91" spans="2:31" ht="19.5" customHeight="1" x14ac:dyDescent="0.25">
      <c r="B91" s="475"/>
      <c r="E91" s="285"/>
      <c r="I91" s="285"/>
      <c r="Q91" s="395"/>
      <c r="R91" s="280" t="s">
        <v>151</v>
      </c>
      <c r="S91" s="441" t="e">
        <f>Score_I_D</f>
        <v>#DIV/0!</v>
      </c>
      <c r="T91" s="444" t="e">
        <f>3-S91</f>
        <v>#DIV/0!</v>
      </c>
      <c r="U91" s="444"/>
      <c r="V91" s="440"/>
      <c r="W91" s="440"/>
      <c r="X91" s="280" t="s">
        <v>341</v>
      </c>
      <c r="Y91" s="280" t="b">
        <f>IF(G86="Élevé",TRUE)</f>
        <v>0</v>
      </c>
      <c r="AE91" s="399"/>
    </row>
    <row r="92" spans="2:31" ht="20.100000000000001" customHeight="1" x14ac:dyDescent="0.25">
      <c r="B92" s="475"/>
      <c r="E92" s="285"/>
      <c r="I92" s="285"/>
      <c r="Q92" s="395"/>
      <c r="R92" s="280" t="s">
        <v>509</v>
      </c>
      <c r="S92" s="441" t="e">
        <f>Score_III_D</f>
        <v>#DIV/0!</v>
      </c>
      <c r="T92" s="444" t="e">
        <f>3-S92</f>
        <v>#DIV/0!</v>
      </c>
      <c r="U92" s="793" t="e">
        <f>AVERAGEIF(S92:S93,"&gt;0")</f>
        <v>#DIV/0!</v>
      </c>
      <c r="V92" s="440" t="e" cm="1">
        <f t="array" ref="V92">_xlfn.IFS(U92&lt;LtoMCutoff,"Faible",AND(U92&gt;=LtoMCutoff,U92&lt;=MtoHCutoff),"Moyen",U92&gt;MtoHCutoff,"Élevé")</f>
        <v>#DIV/0!</v>
      </c>
      <c r="W92" s="440" t="str">
        <f>IF(ISERROR(U92),"N/A",V92)</f>
        <v>N/A</v>
      </c>
      <c r="AE92" s="399"/>
    </row>
    <row r="93" spans="2:31" ht="20.100000000000001" customHeight="1" x14ac:dyDescent="0.25">
      <c r="B93" s="475"/>
      <c r="E93" s="285"/>
      <c r="I93" s="285"/>
      <c r="Q93" s="395"/>
      <c r="R93" s="280" t="s">
        <v>507</v>
      </c>
      <c r="S93" s="441" t="e">
        <f>Score_II_D</f>
        <v>#DIV/0!</v>
      </c>
      <c r="T93" s="444" t="e">
        <f>3-S93</f>
        <v>#DIV/0!</v>
      </c>
      <c r="U93" s="793"/>
      <c r="V93" s="440"/>
      <c r="W93" s="440"/>
      <c r="AE93" s="399"/>
    </row>
    <row r="94" spans="2:31" ht="20.100000000000001" customHeight="1" x14ac:dyDescent="0.25">
      <c r="B94" s="475"/>
      <c r="E94" s="285"/>
      <c r="I94" s="285"/>
      <c r="Q94" s="395"/>
      <c r="AE94" s="399"/>
    </row>
    <row r="95" spans="2:31" ht="20.100000000000001" customHeight="1" x14ac:dyDescent="0.25">
      <c r="B95" s="475"/>
      <c r="E95" s="285"/>
      <c r="I95" s="285"/>
      <c r="Q95" s="395"/>
      <c r="AE95" s="399"/>
    </row>
    <row r="96" spans="2:31" ht="20.100000000000001" customHeight="1" x14ac:dyDescent="0.25">
      <c r="B96" s="475"/>
      <c r="E96" s="285"/>
      <c r="G96" s="445" t="s">
        <v>258</v>
      </c>
      <c r="H96" s="445" t="s">
        <v>259</v>
      </c>
      <c r="I96" s="285"/>
      <c r="Q96" s="395"/>
      <c r="AE96" s="399"/>
    </row>
    <row r="97" spans="2:31" ht="20.100000000000001" customHeight="1" x14ac:dyDescent="0.25">
      <c r="B97" s="475"/>
      <c r="E97" s="285"/>
      <c r="G97" s="447" t="str">
        <f>'Tableau de bord'!J52</f>
        <v>N/A</v>
      </c>
      <c r="H97" s="447" t="str">
        <f>'Tableau de bord'!J93</f>
        <v>N/A</v>
      </c>
      <c r="I97" s="285"/>
      <c r="Q97" s="395"/>
      <c r="AE97" s="399"/>
    </row>
    <row r="98" spans="2:31" ht="20.100000000000001" customHeight="1" x14ac:dyDescent="0.25">
      <c r="B98" s="475"/>
      <c r="C98" s="445"/>
      <c r="D98" s="445"/>
      <c r="E98" s="285"/>
      <c r="I98" s="285"/>
      <c r="Q98" s="395"/>
      <c r="AE98" s="399"/>
    </row>
    <row r="99" spans="2:31" ht="20.100000000000001" customHeight="1" x14ac:dyDescent="0.25">
      <c r="B99" s="475"/>
      <c r="E99" s="285"/>
      <c r="I99" s="285"/>
      <c r="Q99" s="395"/>
      <c r="AE99" s="399"/>
    </row>
    <row r="100" spans="2:31" ht="20.100000000000001" customHeight="1" x14ac:dyDescent="0.25">
      <c r="B100" s="478"/>
      <c r="C100" s="479"/>
      <c r="D100" s="479"/>
      <c r="E100" s="480"/>
      <c r="F100" s="479"/>
      <c r="G100" s="479"/>
      <c r="H100" s="479"/>
      <c r="I100" s="480"/>
      <c r="J100" s="479"/>
      <c r="K100" s="479"/>
      <c r="L100" s="479"/>
      <c r="M100" s="479"/>
      <c r="N100" s="479"/>
      <c r="O100" s="479"/>
      <c r="P100" s="479"/>
      <c r="Q100" s="481"/>
      <c r="R100" s="479"/>
      <c r="S100" s="479"/>
      <c r="T100" s="479"/>
      <c r="U100" s="479"/>
      <c r="V100" s="479"/>
      <c r="W100" s="479"/>
      <c r="X100" s="479"/>
      <c r="Y100" s="479"/>
      <c r="Z100" s="479"/>
      <c r="AA100" s="479"/>
      <c r="AB100" s="479"/>
      <c r="AC100" s="479"/>
      <c r="AD100" s="479"/>
      <c r="AE100" s="482"/>
    </row>
    <row r="101" spans="2:31" ht="20.100000000000001" customHeight="1" x14ac:dyDescent="0.25"/>
    <row r="102" spans="2:31" ht="20.100000000000001" customHeight="1" x14ac:dyDescent="0.25">
      <c r="B102" s="717" t="s">
        <v>807</v>
      </c>
      <c r="C102" s="717"/>
      <c r="D102" s="717"/>
      <c r="E102" s="717"/>
      <c r="G102" s="330"/>
      <c r="H102" s="485"/>
      <c r="I102" s="486"/>
      <c r="J102" s="485"/>
      <c r="M102" s="717" t="s">
        <v>350</v>
      </c>
      <c r="N102" s="717"/>
      <c r="O102" s="717"/>
      <c r="P102" s="717"/>
      <c r="Z102" s="803" t="s">
        <v>534</v>
      </c>
      <c r="AA102" s="803"/>
      <c r="AB102" s="803"/>
    </row>
    <row r="103" spans="2:31" ht="20.100000000000001" customHeight="1" x14ac:dyDescent="0.25">
      <c r="B103" s="717"/>
      <c r="C103" s="717"/>
      <c r="D103" s="717"/>
      <c r="E103" s="717"/>
      <c r="F103" s="724" t="s">
        <v>803</v>
      </c>
      <c r="G103" s="724"/>
      <c r="H103" s="724"/>
      <c r="I103" s="724"/>
      <c r="J103" s="724"/>
      <c r="K103" s="724"/>
      <c r="L103" s="724"/>
      <c r="M103" s="717"/>
      <c r="N103" s="717"/>
      <c r="O103" s="717"/>
      <c r="P103" s="717"/>
      <c r="Z103" s="803"/>
      <c r="AA103" s="803"/>
      <c r="AB103" s="803"/>
    </row>
    <row r="104" spans="2:31" ht="14.4" customHeight="1" x14ac:dyDescent="0.25"/>
    <row r="105" spans="2:31" x14ac:dyDescent="0.25"/>
  </sheetData>
  <sheetProtection algorithmName="SHA-512" hashValue="t35w+O7Lg+cLjrsi7Db2x7rohjzHgA/cuaTzLmOY8i0tPR8Yzr3qK9Ndkno/sqO1dMqie8CqeLGr/RcItjlWwQ==" saltValue="1AQuukbjdQD1g0aPhKCV0Q==" spinCount="100000" sheet="1" objects="1" scenarios="1"/>
  <mergeCells count="45">
    <mergeCell ref="Z102:AB103"/>
    <mergeCell ref="C86:D86"/>
    <mergeCell ref="B67:E67"/>
    <mergeCell ref="G67:H67"/>
    <mergeCell ref="B85:E85"/>
    <mergeCell ref="G85:H85"/>
    <mergeCell ref="U92:U93"/>
    <mergeCell ref="U74:U75"/>
    <mergeCell ref="M86:O86"/>
    <mergeCell ref="M102:P103"/>
    <mergeCell ref="B102:E103"/>
    <mergeCell ref="F103:L103"/>
    <mergeCell ref="C32:D32"/>
    <mergeCell ref="C50:D50"/>
    <mergeCell ref="C68:D68"/>
    <mergeCell ref="B31:E31"/>
    <mergeCell ref="G31:H31"/>
    <mergeCell ref="B49:E49"/>
    <mergeCell ref="G49:H49"/>
    <mergeCell ref="G50:H50"/>
    <mergeCell ref="G68:H68"/>
    <mergeCell ref="C12:D12"/>
    <mergeCell ref="C22:D22"/>
    <mergeCell ref="J6:P7"/>
    <mergeCell ref="B11:E11"/>
    <mergeCell ref="G11:H11"/>
    <mergeCell ref="J8:P8"/>
    <mergeCell ref="C6:E7"/>
    <mergeCell ref="M12:O12"/>
    <mergeCell ref="Q6:AE7"/>
    <mergeCell ref="G9:H9"/>
    <mergeCell ref="G86:H86"/>
    <mergeCell ref="G12:H12"/>
    <mergeCell ref="G32:H32"/>
    <mergeCell ref="M32:O32"/>
    <mergeCell ref="M50:O50"/>
    <mergeCell ref="M68:O68"/>
    <mergeCell ref="AB12:AD12"/>
    <mergeCell ref="AB32:AD32"/>
    <mergeCell ref="AB50:AD50"/>
    <mergeCell ref="AB68:AD68"/>
    <mergeCell ref="AB86:AD86"/>
    <mergeCell ref="U19:U20"/>
    <mergeCell ref="U38:U39"/>
    <mergeCell ref="U56:U57"/>
  </mergeCells>
  <conditionalFormatting sqref="C12 C32 C50 C68 C86">
    <cfRule type="cellIs" dxfId="53" priority="116" operator="equal">
      <formula>"Élevé"</formula>
    </cfRule>
    <cfRule type="cellIs" dxfId="52" priority="115" operator="equal">
      <formula>"Faible"</formula>
    </cfRule>
  </conditionalFormatting>
  <conditionalFormatting sqref="C12 G12 C32 G32 C50 G50 C68 G68 C86 G86">
    <cfRule type="cellIs" dxfId="51" priority="117" operator="equal">
      <formula>"N/A"</formula>
    </cfRule>
    <cfRule type="cellIs" dxfId="50" priority="118" operator="equal">
      <formula>"Moyen"</formula>
    </cfRule>
  </conditionalFormatting>
  <conditionalFormatting sqref="G12">
    <cfRule type="cellIs" dxfId="49" priority="52" operator="equal">
      <formula>"Faible"</formula>
    </cfRule>
    <cfRule type="cellIs" dxfId="48" priority="51" operator="equal">
      <formula>"Élevé"</formula>
    </cfRule>
  </conditionalFormatting>
  <conditionalFormatting sqref="G32">
    <cfRule type="cellIs" dxfId="47" priority="7" operator="equal">
      <formula>"Élevé"</formula>
    </cfRule>
    <cfRule type="cellIs" dxfId="46" priority="8" operator="equal">
      <formula>"Faible"</formula>
    </cfRule>
  </conditionalFormatting>
  <conditionalFormatting sqref="G50">
    <cfRule type="cellIs" dxfId="45" priority="5" operator="equal">
      <formula>"Élevé"</formula>
    </cfRule>
    <cfRule type="cellIs" dxfId="44" priority="6" operator="equal">
      <formula>"Faible"</formula>
    </cfRule>
  </conditionalFormatting>
  <conditionalFormatting sqref="G68">
    <cfRule type="cellIs" dxfId="43" priority="3" operator="equal">
      <formula>"Élevé"</formula>
    </cfRule>
    <cfRule type="cellIs" dxfId="42" priority="4" operator="equal">
      <formula>"Faible"</formula>
    </cfRule>
  </conditionalFormatting>
  <conditionalFormatting sqref="G86">
    <cfRule type="cellIs" dxfId="41" priority="2" operator="equal">
      <formula>"Faible"</formula>
    </cfRule>
    <cfRule type="cellIs" dxfId="40" priority="1" operator="equal">
      <formula>"Élevé"</formula>
    </cfRule>
  </conditionalFormatting>
  <conditionalFormatting sqref="G23:H23">
    <cfRule type="cellIs" dxfId="39" priority="87" operator="equal">
      <formula>"Moyen"</formula>
    </cfRule>
    <cfRule type="cellIs" dxfId="38" priority="86" operator="equal">
      <formula>"Faible"</formula>
    </cfRule>
    <cfRule type="cellIs" dxfId="37" priority="85" operator="equal">
      <formula>"Élevé"</formula>
    </cfRule>
  </conditionalFormatting>
  <conditionalFormatting sqref="G43:H43">
    <cfRule type="cellIs" dxfId="36" priority="18" operator="equal">
      <formula>"Élevé"</formula>
    </cfRule>
    <cfRule type="cellIs" dxfId="35" priority="19" operator="equal">
      <formula>"Faible"</formula>
    </cfRule>
    <cfRule type="cellIs" dxfId="34" priority="20" operator="equal">
      <formula>"Moyen"</formula>
    </cfRule>
  </conditionalFormatting>
  <conditionalFormatting sqref="G61:H61">
    <cfRule type="cellIs" dxfId="33" priority="15" operator="equal">
      <formula>"Élevé"</formula>
    </cfRule>
    <cfRule type="cellIs" dxfId="32" priority="16" operator="equal">
      <formula>"Faible"</formula>
    </cfRule>
    <cfRule type="cellIs" dxfId="31" priority="17" operator="equal">
      <formula>"Moyen"</formula>
    </cfRule>
  </conditionalFormatting>
  <conditionalFormatting sqref="G79:H79">
    <cfRule type="cellIs" dxfId="30" priority="12" operator="equal">
      <formula>"Élevé"</formula>
    </cfRule>
    <cfRule type="cellIs" dxfId="29" priority="13" operator="equal">
      <formula>"Faible"</formula>
    </cfRule>
    <cfRule type="cellIs" dxfId="28" priority="14" operator="equal">
      <formula>"Moyen"</formula>
    </cfRule>
  </conditionalFormatting>
  <conditionalFormatting sqref="G97:H97">
    <cfRule type="cellIs" dxfId="27" priority="9" operator="equal">
      <formula>"Élevé"</formula>
    </cfRule>
    <cfRule type="cellIs" dxfId="26" priority="10" operator="equal">
      <formula>"Faible"</formula>
    </cfRule>
    <cfRule type="cellIs" dxfId="25" priority="11" operator="equal">
      <formula>"Moyen"</formula>
    </cfRule>
  </conditionalFormatting>
  <conditionalFormatting sqref="L13:O16">
    <cfRule type="expression" dxfId="24" priority="112">
      <formula>IF(AND(L13=AA13,AA13="Moyen"),TRUE,FALSE)</formula>
    </cfRule>
  </conditionalFormatting>
  <conditionalFormatting sqref="L14:O16">
    <cfRule type="expression" dxfId="23" priority="110">
      <formula>IF(AND(L14=AA14,AA14="Faible"),TRUE,FALSE)</formula>
    </cfRule>
    <cfRule type="expression" dxfId="22" priority="111">
      <formula>IF(AND(L14=AA14,AA14="Élevé"),TRUE,FALSE)</formula>
    </cfRule>
  </conditionalFormatting>
  <conditionalFormatting sqref="L33:O36">
    <cfRule type="expression" dxfId="21" priority="50">
      <formula>IF(AND(L33=AA33,AA33="Moyen"),TRUE,FALSE)</formula>
    </cfRule>
  </conditionalFormatting>
  <conditionalFormatting sqref="L34:O36">
    <cfRule type="expression" dxfId="20" priority="48">
      <formula>IF(AND(L34=AA34,AA34="Faible"),TRUE,FALSE)</formula>
    </cfRule>
    <cfRule type="expression" dxfId="19" priority="49">
      <formula>IF(AND(L34=AA34,AA34="Élevé"),TRUE,FALSE)</formula>
    </cfRule>
  </conditionalFormatting>
  <conditionalFormatting sqref="L51:O54">
    <cfRule type="expression" dxfId="18" priority="45">
      <formula>IF(AND(L51=AA51,AA51="Moyen"),TRUE,FALSE)</formula>
    </cfRule>
  </conditionalFormatting>
  <conditionalFormatting sqref="L52:O54">
    <cfRule type="expression" dxfId="17" priority="44">
      <formula>IF(AND(L52=AA52,AA52="Élevé"),TRUE,FALSE)</formula>
    </cfRule>
    <cfRule type="expression" dxfId="16" priority="43">
      <formula>IF(AND(L52=AA52,AA52="Faible"),TRUE,FALSE)</formula>
    </cfRule>
  </conditionalFormatting>
  <conditionalFormatting sqref="L69:O72">
    <cfRule type="expression" dxfId="15" priority="40">
      <formula>IF(AND(L69=AA69,AA69="Moyen"),TRUE,FALSE)</formula>
    </cfRule>
  </conditionalFormatting>
  <conditionalFormatting sqref="L70:O72">
    <cfRule type="expression" dxfId="14" priority="39">
      <formula>IF(AND(L70=AA70,AA70="Élevé"),TRUE,FALSE)</formula>
    </cfRule>
    <cfRule type="expression" dxfId="13" priority="38">
      <formula>IF(AND(L70=AA70,AA70="Faible"),TRUE,FALSE)</formula>
    </cfRule>
  </conditionalFormatting>
  <conditionalFormatting sqref="L87:O90">
    <cfRule type="expression" dxfId="12" priority="35">
      <formula>IF(AND(L87=AA87,AA87="Moyen"),TRUE,FALSE)</formula>
    </cfRule>
  </conditionalFormatting>
  <conditionalFormatting sqref="L88:O90">
    <cfRule type="expression" dxfId="11" priority="34">
      <formula>IF(AND(L88=AA88,AA88="Élevé"),TRUE,FALSE)</formula>
    </cfRule>
    <cfRule type="expression" dxfId="10" priority="33">
      <formula>IF(AND(L88=AA88,AA88="Faible"),TRUE,FALSE)</formula>
    </cfRule>
  </conditionalFormatting>
  <conditionalFormatting sqref="M13">
    <cfRule type="expression" dxfId="9" priority="109">
      <formula>IF(M13=AB13,TRUE,FALSE)</formula>
    </cfRule>
  </conditionalFormatting>
  <conditionalFormatting sqref="M33">
    <cfRule type="expression" dxfId="8" priority="47">
      <formula>IF(M33=AB33,TRUE,FALSE)</formula>
    </cfRule>
  </conditionalFormatting>
  <conditionalFormatting sqref="M51">
    <cfRule type="expression" dxfId="7" priority="42">
      <formula>IF(M51=AB51,TRUE,FALSE)</formula>
    </cfRule>
  </conditionalFormatting>
  <conditionalFormatting sqref="M69">
    <cfRule type="expression" dxfId="6" priority="37">
      <formula>IF(M69=AB69,TRUE,FALSE)</formula>
    </cfRule>
  </conditionalFormatting>
  <conditionalFormatting sqref="M87">
    <cfRule type="expression" dxfId="5" priority="32">
      <formula>IF(M87=AB87,TRUE,FALSE)</formula>
    </cfRule>
  </conditionalFormatting>
  <conditionalFormatting sqref="O13">
    <cfRule type="expression" dxfId="4" priority="108">
      <formula>IF(O13=AD13,TRUE,FALSE)</formula>
    </cfRule>
  </conditionalFormatting>
  <conditionalFormatting sqref="O33">
    <cfRule type="expression" dxfId="3" priority="46">
      <formula>IF(O33=AD33,TRUE,FALSE)</formula>
    </cfRule>
  </conditionalFormatting>
  <conditionalFormatting sqref="O51">
    <cfRule type="expression" dxfId="2" priority="41">
      <formula>IF(O51=AD51,TRUE,FALSE)</formula>
    </cfRule>
  </conditionalFormatting>
  <conditionalFormatting sqref="O69">
    <cfRule type="expression" dxfId="1" priority="36">
      <formula>IF(O69=AD69,TRUE,FALSE)</formula>
    </cfRule>
  </conditionalFormatting>
  <conditionalFormatting sqref="O87">
    <cfRule type="expression" dxfId="0" priority="31">
      <formula>IF(O87=AD87,TRUE,FALSE)</formula>
    </cfRule>
  </conditionalFormatting>
  <hyperlinks>
    <hyperlink ref="M102:O103" location="'Web Diagrams'!A1" display="Next" xr:uid="{06992B5C-D635-45C5-BCD2-FB9464A26335}"/>
    <hyperlink ref="M102:P103" location="'Calculs et formules'!H9" display="Calculs et formules" xr:uid="{E22DC4E6-F502-4B8E-9F98-56166C5F9ECA}"/>
    <hyperlink ref="F103:J103" location="'Start Here'!A1" display="Return to top of page" xr:uid="{8A9DD07A-C4B6-4BA4-8ADB-2648925D50B5}"/>
    <hyperlink ref="B102:E103" location="'Diagrammes radars'!B6" display="Back to Web Diagrams" xr:uid="{9AB7786B-2B43-46A3-9031-BB755AEE93E9}"/>
    <hyperlink ref="F103:L103" location="Aperçu!B9" display="Retour en haut de page" xr:uid="{C52084C2-0FC7-4C23-A0D3-5B19703BEFE1}"/>
  </hyperlinks>
  <pageMargins left="0.39370078740157483" right="0.39370078740157483" top="0.39370078740157483" bottom="0.39370078740157483" header="0.51181102362204722" footer="0.51181102362204722"/>
  <pageSetup scale="57" fitToHeight="0" orientation="landscape" horizontalDpi="1200" verticalDpi="1200" r:id="rId1"/>
  <headerFooter>
    <oddFooter>&amp;LDiagnostic du risque d'inondation municipal&amp;CAperçu&amp;R&amp;P of &amp;N</oddFooter>
  </headerFooter>
  <rowBreaks count="2" manualBreakCount="2">
    <brk id="26" max="16383" man="1"/>
    <brk id="6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5C5CE-C886-49D2-9A78-86981F69C15E}">
  <sheetPr>
    <tabColor theme="8" tint="-0.249977111117893"/>
    <pageSetUpPr fitToPage="1"/>
  </sheetPr>
  <dimension ref="A1:Z103"/>
  <sheetViews>
    <sheetView showGridLines="0" topLeftCell="H1" zoomScaleNormal="100" workbookViewId="0">
      <pane ySplit="5" topLeftCell="A6" activePane="bottomLeft" state="frozen"/>
      <selection activeCell="H1" sqref="H1"/>
      <selection pane="bottomLeft" activeCell="H1" sqref="H1"/>
    </sheetView>
  </sheetViews>
  <sheetFormatPr defaultColWidth="0" defaultRowHeight="14.4" zeroHeight="1" x14ac:dyDescent="0.25"/>
  <cols>
    <col min="1" max="1" width="18.59765625" style="1" hidden="1" customWidth="1"/>
    <col min="2" max="2" width="29" style="1" hidden="1" customWidth="1"/>
    <col min="3" max="3" width="4.5" style="1" hidden="1" customWidth="1"/>
    <col min="4" max="4" width="7.09765625" style="1" hidden="1" customWidth="1"/>
    <col min="5" max="5" width="4.09765625" style="1" hidden="1" customWidth="1"/>
    <col min="6" max="6" width="6.59765625" style="1" hidden="1" customWidth="1"/>
    <col min="7" max="7" width="3.59765625" style="1" hidden="1" customWidth="1"/>
    <col min="8" max="8" width="3.59765625" style="1" customWidth="1"/>
    <col min="9" max="9" width="8.8984375" style="1" customWidth="1"/>
    <col min="10" max="10" width="16.3984375" style="1" customWidth="1"/>
    <col min="11" max="11" width="12.09765625" style="1" customWidth="1"/>
    <col min="12" max="12" width="68.59765625" style="1" customWidth="1"/>
    <col min="13" max="13" width="14.5" style="1" customWidth="1"/>
    <col min="14" max="14" width="19.09765625" style="1" customWidth="1"/>
    <col min="15" max="15" width="8.5" style="1" customWidth="1"/>
    <col min="16" max="16" width="16.8984375" style="1" customWidth="1"/>
    <col min="17" max="17" width="17.5" style="1" customWidth="1"/>
    <col min="18" max="18" width="11.5" style="1" customWidth="1"/>
    <col min="19" max="19" width="16.09765625" style="1" customWidth="1"/>
    <col min="20" max="20" width="8.8984375" style="1" customWidth="1"/>
    <col min="21" max="21" width="3.59765625" style="1" customWidth="1"/>
    <col min="22" max="22" width="8.8984375" style="1" hidden="1" customWidth="1"/>
    <col min="23" max="26" width="0" style="1" hidden="1" customWidth="1"/>
    <col min="27" max="16384" width="8.8984375" style="1" hidden="1"/>
  </cols>
  <sheetData>
    <row r="1" spans="1:22" ht="15" customHeight="1" x14ac:dyDescent="0.25"/>
    <row r="2" spans="1:22" ht="15" customHeight="1" x14ac:dyDescent="0.25">
      <c r="I2" s="264"/>
      <c r="J2" s="264"/>
      <c r="K2" s="264"/>
      <c r="L2" s="264"/>
      <c r="M2" s="264"/>
      <c r="N2" s="264"/>
      <c r="O2" s="264"/>
      <c r="P2" s="264"/>
      <c r="Q2" s="264"/>
      <c r="R2" s="264"/>
      <c r="S2" s="264"/>
      <c r="T2" s="264"/>
    </row>
    <row r="3" spans="1:22" ht="50.1" customHeight="1" x14ac:dyDescent="0.25">
      <c r="I3" s="264"/>
      <c r="J3" s="387" t="e" vm="18">
        <v>#VALUE!</v>
      </c>
      <c r="K3" s="269" t="s">
        <v>350</v>
      </c>
      <c r="L3" s="264"/>
      <c r="M3" s="264"/>
      <c r="N3" s="264"/>
      <c r="O3" s="264"/>
      <c r="P3" s="264"/>
      <c r="Q3" s="264"/>
      <c r="R3" s="264"/>
      <c r="S3" s="264"/>
      <c r="T3" s="264"/>
    </row>
    <row r="4" spans="1:22" ht="15" customHeight="1" x14ac:dyDescent="0.25">
      <c r="I4" s="264"/>
      <c r="J4" s="264"/>
      <c r="K4" s="264"/>
      <c r="L4" s="264"/>
      <c r="M4" s="264"/>
      <c r="N4" s="264"/>
      <c r="O4" s="264"/>
      <c r="P4" s="264"/>
      <c r="Q4" s="264"/>
      <c r="R4" s="264"/>
      <c r="S4" s="264"/>
      <c r="T4" s="264"/>
    </row>
    <row r="5" spans="1:22" ht="15" customHeight="1" x14ac:dyDescent="0.25"/>
    <row r="6" spans="1:22" ht="20.100000000000001" customHeight="1" x14ac:dyDescent="0.25">
      <c r="I6" s="17"/>
      <c r="J6" s="17"/>
      <c r="K6" s="17"/>
      <c r="L6" s="17"/>
      <c r="M6" s="17"/>
      <c r="N6" s="17"/>
      <c r="O6" s="17"/>
      <c r="P6" s="17"/>
    </row>
    <row r="7" spans="1:22" s="349" customFormat="1" ht="20.100000000000001" customHeight="1" x14ac:dyDescent="0.25">
      <c r="I7" s="74"/>
      <c r="J7" s="70" t="s">
        <v>818</v>
      </c>
      <c r="K7" s="70"/>
      <c r="L7" s="122"/>
      <c r="M7" s="841" t="s">
        <v>766</v>
      </c>
      <c r="N7" s="841"/>
      <c r="O7" s="841"/>
      <c r="P7" s="74"/>
    </row>
    <row r="8" spans="1:22" s="349" customFormat="1" ht="20.100000000000001" customHeight="1" x14ac:dyDescent="0.25">
      <c r="I8" s="74"/>
      <c r="J8" s="74"/>
      <c r="K8" s="74"/>
      <c r="L8" s="74"/>
      <c r="M8" s="74"/>
      <c r="N8" s="74"/>
      <c r="O8" s="74"/>
      <c r="P8" s="74"/>
    </row>
    <row r="9" spans="1:22" s="349" customFormat="1" ht="20.100000000000001" customHeight="1" x14ac:dyDescent="0.25">
      <c r="I9" s="74"/>
      <c r="J9" s="74" t="s">
        <v>816</v>
      </c>
      <c r="K9" s="74"/>
      <c r="L9" s="74"/>
      <c r="M9" s="705" t="s">
        <v>817</v>
      </c>
      <c r="N9" s="705"/>
      <c r="O9" s="174" t="e" vm="17">
        <v>#VALUE!</v>
      </c>
      <c r="P9" s="74"/>
    </row>
    <row r="10" spans="1:22" s="349" customFormat="1" ht="20.100000000000001" customHeight="1" x14ac:dyDescent="0.25">
      <c r="I10" s="74"/>
      <c r="J10" s="74"/>
      <c r="K10" s="74"/>
      <c r="L10" s="74"/>
      <c r="M10" s="74"/>
      <c r="N10" s="74"/>
      <c r="O10" s="74"/>
      <c r="P10" s="74"/>
    </row>
    <row r="11" spans="1:22" s="349" customFormat="1" ht="20.100000000000001" customHeight="1" x14ac:dyDescent="0.25">
      <c r="I11" s="74"/>
      <c r="J11" s="74" t="s">
        <v>819</v>
      </c>
      <c r="K11" s="74"/>
      <c r="L11" s="74"/>
      <c r="M11" s="705" t="s">
        <v>820</v>
      </c>
      <c r="N11" s="705"/>
      <c r="O11" s="82" t="e" vm="17">
        <v>#VALUE!</v>
      </c>
      <c r="P11" s="74"/>
    </row>
    <row r="12" spans="1:22" ht="20.100000000000001" customHeight="1" x14ac:dyDescent="0.25">
      <c r="I12" s="17"/>
      <c r="J12" s="17"/>
      <c r="K12" s="17"/>
      <c r="L12" s="17"/>
      <c r="M12" s="17"/>
      <c r="N12" s="17"/>
      <c r="O12" s="17"/>
      <c r="P12" s="17"/>
    </row>
    <row r="13" spans="1:22" ht="15" customHeight="1" x14ac:dyDescent="0.25"/>
    <row r="14" spans="1:22" ht="20.100000000000001" customHeight="1" thickBot="1" x14ac:dyDescent="0.35">
      <c r="B14" s="487" t="s">
        <v>92</v>
      </c>
      <c r="C14" s="487"/>
      <c r="D14" s="487"/>
      <c r="E14" s="487"/>
      <c r="F14" s="487"/>
      <c r="G14" s="488"/>
      <c r="K14" s="489" t="s">
        <v>799</v>
      </c>
      <c r="L14" s="490"/>
      <c r="M14" s="490"/>
      <c r="N14" s="490"/>
      <c r="O14" s="490"/>
      <c r="P14" s="490"/>
      <c r="R14" s="479"/>
      <c r="S14" s="479"/>
      <c r="T14" s="479"/>
    </row>
    <row r="15" spans="1:22" ht="29.4" thickBot="1" x14ac:dyDescent="0.3">
      <c r="A15" s="491"/>
      <c r="B15" s="492" t="s">
        <v>174</v>
      </c>
      <c r="C15" s="493" t="s">
        <v>249</v>
      </c>
      <c r="D15" s="494" t="s">
        <v>176</v>
      </c>
      <c r="E15" s="492" t="s">
        <v>177</v>
      </c>
      <c r="F15" s="492" t="s">
        <v>178</v>
      </c>
      <c r="G15" s="495" t="s">
        <v>23</v>
      </c>
      <c r="J15" s="285"/>
      <c r="K15" s="496" t="s">
        <v>174</v>
      </c>
      <c r="L15" s="309" t="s">
        <v>175</v>
      </c>
      <c r="M15" s="497" t="s">
        <v>176</v>
      </c>
      <c r="N15" s="497" t="s">
        <v>177</v>
      </c>
      <c r="O15" s="497" t="s">
        <v>178</v>
      </c>
      <c r="P15" s="498" t="s">
        <v>23</v>
      </c>
      <c r="Q15" s="499"/>
      <c r="R15" s="842" t="s">
        <v>512</v>
      </c>
      <c r="S15" s="843"/>
      <c r="T15" s="497">
        <v>1.5</v>
      </c>
      <c r="U15" s="477"/>
      <c r="V15" s="477"/>
    </row>
    <row r="16" spans="1:22" ht="20.100000000000001" customHeight="1" x14ac:dyDescent="0.25">
      <c r="A16" s="494" t="s">
        <v>93</v>
      </c>
      <c r="B16" s="1" t="s">
        <v>94</v>
      </c>
      <c r="C16" s="494">
        <v>3</v>
      </c>
      <c r="D16" s="500">
        <v>2</v>
      </c>
      <c r="E16" s="500">
        <v>1</v>
      </c>
      <c r="F16" s="500">
        <v>3</v>
      </c>
      <c r="G16" s="501">
        <v>0</v>
      </c>
      <c r="I16" s="502" t="s">
        <v>510</v>
      </c>
      <c r="J16" s="503"/>
      <c r="K16" s="504" t="s">
        <v>179</v>
      </c>
      <c r="L16" s="301">
        <v>3</v>
      </c>
      <c r="M16" s="498">
        <v>2</v>
      </c>
      <c r="N16" s="498">
        <v>1</v>
      </c>
      <c r="O16" s="498">
        <v>3</v>
      </c>
      <c r="P16" s="301">
        <v>0</v>
      </c>
      <c r="Q16" s="499"/>
      <c r="R16" s="844" t="s">
        <v>513</v>
      </c>
      <c r="S16" s="845"/>
      <c r="T16" s="498">
        <v>2.15</v>
      </c>
      <c r="U16" s="477"/>
      <c r="V16" s="477"/>
    </row>
    <row r="17" spans="1:25" ht="20.100000000000001" customHeight="1" thickBot="1" x14ac:dyDescent="0.3">
      <c r="A17" s="505" t="s">
        <v>95</v>
      </c>
      <c r="B17" s="506" t="s">
        <v>94</v>
      </c>
      <c r="C17" s="505">
        <v>3</v>
      </c>
      <c r="D17" s="505">
        <v>2</v>
      </c>
      <c r="E17" s="505">
        <v>1</v>
      </c>
      <c r="F17" s="505">
        <v>1</v>
      </c>
      <c r="G17" s="507">
        <v>0</v>
      </c>
      <c r="I17" s="502" t="s">
        <v>511</v>
      </c>
      <c r="J17" s="503"/>
      <c r="K17" s="504" t="s">
        <v>179</v>
      </c>
      <c r="L17" s="301">
        <v>3</v>
      </c>
      <c r="M17" s="498">
        <v>2</v>
      </c>
      <c r="N17" s="498">
        <v>1</v>
      </c>
      <c r="O17" s="498">
        <v>1</v>
      </c>
      <c r="P17" s="301">
        <v>0</v>
      </c>
      <c r="U17" s="477"/>
      <c r="V17" s="477"/>
    </row>
    <row r="18" spans="1:25" x14ac:dyDescent="0.25">
      <c r="U18" s="477"/>
      <c r="V18" s="477"/>
    </row>
    <row r="19" spans="1:25" ht="15" thickBot="1" x14ac:dyDescent="0.3">
      <c r="I19" s="508"/>
      <c r="J19" s="508"/>
      <c r="K19" s="508"/>
      <c r="L19" s="508"/>
      <c r="M19" s="508"/>
      <c r="N19" s="508"/>
      <c r="O19" s="508"/>
      <c r="P19" s="508"/>
      <c r="Q19" s="508"/>
      <c r="R19" s="508"/>
      <c r="S19" s="508"/>
      <c r="T19" s="508"/>
      <c r="U19" s="477"/>
      <c r="V19" s="477"/>
    </row>
    <row r="20" spans="1:25" s="263" customFormat="1" ht="50.1" customHeight="1" thickBot="1" x14ac:dyDescent="0.3">
      <c r="H20" s="509"/>
      <c r="I20" s="510" t="s">
        <v>96</v>
      </c>
      <c r="J20" s="510" t="s">
        <v>345</v>
      </c>
      <c r="K20" s="510" t="s">
        <v>514</v>
      </c>
      <c r="L20" s="511"/>
      <c r="M20" s="510" t="s">
        <v>515</v>
      </c>
      <c r="N20" s="512" t="s">
        <v>516</v>
      </c>
      <c r="O20" s="510" t="s">
        <v>517</v>
      </c>
      <c r="P20" s="512" t="s">
        <v>518</v>
      </c>
      <c r="Q20" s="510" t="s">
        <v>519</v>
      </c>
      <c r="R20" s="510" t="s">
        <v>521</v>
      </c>
      <c r="S20" s="510" t="s">
        <v>520</v>
      </c>
      <c r="T20" s="510" t="s">
        <v>522</v>
      </c>
      <c r="U20" s="513"/>
      <c r="V20" s="514"/>
    </row>
    <row r="21" spans="1:25" ht="20.100000000000001" customHeight="1" x14ac:dyDescent="0.25">
      <c r="A21" s="477"/>
      <c r="B21" s="477"/>
      <c r="C21" s="477"/>
      <c r="D21" s="477"/>
      <c r="E21" s="477"/>
      <c r="F21" s="477"/>
      <c r="G21" s="477"/>
      <c r="H21" s="515"/>
      <c r="I21" s="813" t="s">
        <v>97</v>
      </c>
      <c r="J21" s="815" t="s">
        <v>338</v>
      </c>
      <c r="K21" s="516" t="s">
        <v>26</v>
      </c>
      <c r="L21" s="517" t="s">
        <v>250</v>
      </c>
      <c r="M21" s="518" t="str">
        <f>S1_A1</f>
        <v>Sélectionnez votre réponse</v>
      </c>
      <c r="N21" s="519" t="str">
        <f>HLOOKUP(M21,HMLN,2,FALSE)</f>
        <v>non répondu</v>
      </c>
      <c r="O21" s="516">
        <v>1</v>
      </c>
      <c r="P21" s="519" t="e">
        <f>N21*O21</f>
        <v>#VALUE!</v>
      </c>
      <c r="Q21" s="828" t="e">
        <f>SUMPRODUCT(N21:N23,O21:O23)/SUMIF(N21:N23,"&gt;0",O21:O23)</f>
        <v>#DIV/0!</v>
      </c>
      <c r="R21" s="833" t="e" cm="1">
        <f t="array" ref="R21">_xlfn.IFS(Q21&lt;LtoMCutoff,"Faible",AND(Q21&gt;=LtoMCutoff,Q21&lt;=MtoHCutoff),"Moyen",Q21&gt;MtoHCutoff,"Élevé")</f>
        <v>#DIV/0!</v>
      </c>
      <c r="S21" s="828" t="e">
        <f>AVERAGEIF(Q21:Q36,"&gt;0")</f>
        <v>#DIV/0!</v>
      </c>
      <c r="T21" s="829" t="e" cm="1">
        <f t="array" ref="T21">_xlfn.IFS(S21&lt;LtoMCutoff,"Faible",AND(S21&gt;=LtoMCutoff,S21&lt;=MtoHCutoff),"Moyen",S21&gt;MtoHCutoff,"Élevé")</f>
        <v>#DIV/0!</v>
      </c>
      <c r="U21" s="520"/>
      <c r="V21" s="477"/>
      <c r="Y21" s="768"/>
    </row>
    <row r="22" spans="1:25" ht="20.100000000000001" customHeight="1" x14ac:dyDescent="0.25">
      <c r="A22" s="477"/>
      <c r="B22" s="477"/>
      <c r="C22" s="477"/>
      <c r="D22" s="477"/>
      <c r="E22" s="477"/>
      <c r="F22" s="477"/>
      <c r="G22" s="477"/>
      <c r="H22" s="515"/>
      <c r="I22" s="814"/>
      <c r="J22" s="808"/>
      <c r="K22" s="498" t="s">
        <v>29</v>
      </c>
      <c r="L22" s="322" t="s">
        <v>746</v>
      </c>
      <c r="M22" s="300" t="str">
        <f>S1_A2</f>
        <v>Sélectionnez votre réponse</v>
      </c>
      <c r="N22" s="301" t="str">
        <f t="shared" ref="N22:N36" si="0">HLOOKUP(M22,HMLN,2,FALSE)</f>
        <v>non répondu</v>
      </c>
      <c r="O22" s="498">
        <v>1</v>
      </c>
      <c r="P22" s="301" t="e">
        <f t="shared" ref="P22:P94" si="1">N22*O22</f>
        <v>#VALUE!</v>
      </c>
      <c r="Q22" s="806"/>
      <c r="R22" s="834"/>
      <c r="S22" s="806"/>
      <c r="T22" s="830"/>
      <c r="U22" s="520"/>
      <c r="V22" s="477"/>
      <c r="Y22" s="768"/>
    </row>
    <row r="23" spans="1:25" ht="20.100000000000001" customHeight="1" x14ac:dyDescent="0.25">
      <c r="A23" s="477"/>
      <c r="H23" s="521"/>
      <c r="I23" s="814"/>
      <c r="J23" s="809"/>
      <c r="K23" s="522" t="s">
        <v>31</v>
      </c>
      <c r="L23" s="480" t="s">
        <v>262</v>
      </c>
      <c r="M23" s="523" t="str">
        <f>S1_A3</f>
        <v>Sélectionnez votre réponse</v>
      </c>
      <c r="N23" s="323" t="str">
        <f t="shared" si="0"/>
        <v>non répondu</v>
      </c>
      <c r="O23" s="522">
        <v>1</v>
      </c>
      <c r="P23" s="323" t="e">
        <f t="shared" si="1"/>
        <v>#VALUE!</v>
      </c>
      <c r="Q23" s="810"/>
      <c r="R23" s="836"/>
      <c r="S23" s="806"/>
      <c r="T23" s="830"/>
      <c r="U23" s="520"/>
      <c r="V23" s="477"/>
      <c r="Y23" s="768"/>
    </row>
    <row r="24" spans="1:25" ht="20.100000000000001" customHeight="1" x14ac:dyDescent="0.25">
      <c r="A24" s="477"/>
      <c r="H24" s="521"/>
      <c r="I24" s="814"/>
      <c r="J24" s="808" t="s">
        <v>344</v>
      </c>
      <c r="K24" s="498" t="s">
        <v>2</v>
      </c>
      <c r="L24" s="322" t="s">
        <v>254</v>
      </c>
      <c r="M24" s="300" t="str">
        <f>S1_B1</f>
        <v>Sélectionnez votre réponse</v>
      </c>
      <c r="N24" s="301" t="str">
        <f t="shared" si="0"/>
        <v>non répondu</v>
      </c>
      <c r="O24" s="498">
        <v>1</v>
      </c>
      <c r="P24" s="301" t="e">
        <f t="shared" si="1"/>
        <v>#VALUE!</v>
      </c>
      <c r="Q24" s="806" t="e">
        <f>SUMPRODUCT(N24:N28,O24:O28)/SUMIF(N24:N28,"&gt;0",O24:O28)</f>
        <v>#DIV/0!</v>
      </c>
      <c r="R24" s="834" t="e" cm="1">
        <f t="array" ref="R24">_xlfn.IFS(Q24&lt;LtoMCutoff,"Faible",AND(Q24&gt;=LtoMCutoff,Q24&lt;=MtoHCutoff),"Moyen",Q24&gt;MtoHCutoff,"Élevé")</f>
        <v>#DIV/0!</v>
      </c>
      <c r="S24" s="806"/>
      <c r="T24" s="830"/>
      <c r="U24" s="520"/>
      <c r="V24" s="477"/>
    </row>
    <row r="25" spans="1:25" ht="20.100000000000001" customHeight="1" x14ac:dyDescent="0.25">
      <c r="A25" s="477"/>
      <c r="B25" s="477"/>
      <c r="C25" s="477"/>
      <c r="D25" s="477"/>
      <c r="E25" s="477"/>
      <c r="F25" s="477"/>
      <c r="G25" s="477"/>
      <c r="H25" s="515"/>
      <c r="I25" s="814"/>
      <c r="J25" s="808"/>
      <c r="K25" s="497" t="s">
        <v>4</v>
      </c>
      <c r="L25" s="285" t="s">
        <v>263</v>
      </c>
      <c r="M25" s="307" t="str">
        <f>S1_B2</f>
        <v>Sélectionnez votre réponse</v>
      </c>
      <c r="N25" s="309" t="str">
        <f t="shared" si="0"/>
        <v>non répondu</v>
      </c>
      <c r="O25" s="497">
        <v>1</v>
      </c>
      <c r="P25" s="309" t="e">
        <f t="shared" si="1"/>
        <v>#VALUE!</v>
      </c>
      <c r="Q25" s="806"/>
      <c r="R25" s="834"/>
      <c r="S25" s="806"/>
      <c r="T25" s="830"/>
      <c r="U25" s="520"/>
      <c r="V25" s="477"/>
    </row>
    <row r="26" spans="1:25" ht="20.100000000000001" customHeight="1" x14ac:dyDescent="0.25">
      <c r="A26" s="477"/>
      <c r="B26" s="477"/>
      <c r="C26" s="477"/>
      <c r="D26" s="477"/>
      <c r="E26" s="477"/>
      <c r="F26" s="477"/>
      <c r="G26" s="477"/>
      <c r="H26" s="515"/>
      <c r="I26" s="814"/>
      <c r="J26" s="808"/>
      <c r="K26" s="498" t="s">
        <v>6</v>
      </c>
      <c r="L26" s="322" t="s">
        <v>264</v>
      </c>
      <c r="M26" s="300" t="str">
        <f>S1_B3</f>
        <v>Sélectionnez votre réponse</v>
      </c>
      <c r="N26" s="301" t="str">
        <f t="shared" si="0"/>
        <v>non répondu</v>
      </c>
      <c r="O26" s="498">
        <v>1</v>
      </c>
      <c r="P26" s="301" t="e">
        <f t="shared" si="1"/>
        <v>#VALUE!</v>
      </c>
      <c r="Q26" s="806"/>
      <c r="R26" s="834"/>
      <c r="S26" s="806"/>
      <c r="T26" s="830"/>
      <c r="U26" s="520"/>
      <c r="V26" s="477"/>
    </row>
    <row r="27" spans="1:25" ht="20.100000000000001" customHeight="1" x14ac:dyDescent="0.25">
      <c r="A27" s="477"/>
      <c r="B27" s="477"/>
      <c r="C27" s="477"/>
      <c r="D27" s="477"/>
      <c r="E27" s="477"/>
      <c r="F27" s="477"/>
      <c r="G27" s="477"/>
      <c r="H27" s="515"/>
      <c r="I27" s="814"/>
      <c r="J27" s="808"/>
      <c r="K27" s="498" t="s">
        <v>8</v>
      </c>
      <c r="L27" s="322" t="s">
        <v>265</v>
      </c>
      <c r="M27" s="300" t="str">
        <f>S1_B4</f>
        <v>Sélectionnez votre réponse</v>
      </c>
      <c r="N27" s="301" t="str">
        <f t="shared" si="0"/>
        <v>non répondu</v>
      </c>
      <c r="O27" s="498">
        <v>1</v>
      </c>
      <c r="P27" s="301" t="e">
        <f t="shared" si="1"/>
        <v>#VALUE!</v>
      </c>
      <c r="Q27" s="806"/>
      <c r="R27" s="834"/>
      <c r="S27" s="806"/>
      <c r="T27" s="830"/>
      <c r="U27" s="520"/>
      <c r="V27" s="477"/>
    </row>
    <row r="28" spans="1:25" ht="20.100000000000001" customHeight="1" x14ac:dyDescent="0.25">
      <c r="A28" s="477"/>
      <c r="B28" s="477"/>
      <c r="C28" s="477"/>
      <c r="D28" s="477"/>
      <c r="E28" s="477"/>
      <c r="F28" s="477"/>
      <c r="G28" s="477"/>
      <c r="H28" s="515"/>
      <c r="I28" s="814"/>
      <c r="J28" s="809"/>
      <c r="K28" s="522" t="s">
        <v>9</v>
      </c>
      <c r="L28" s="480" t="s">
        <v>335</v>
      </c>
      <c r="M28" s="523" t="str">
        <f>S1_B5</f>
        <v>Sélectionnez votre réponse</v>
      </c>
      <c r="N28" s="323" t="str">
        <f t="shared" si="0"/>
        <v>non répondu</v>
      </c>
      <c r="O28" s="522">
        <v>1</v>
      </c>
      <c r="P28" s="323" t="e">
        <f t="shared" si="1"/>
        <v>#VALUE!</v>
      </c>
      <c r="Q28" s="810"/>
      <c r="R28" s="836"/>
      <c r="S28" s="806"/>
      <c r="T28" s="830"/>
      <c r="U28" s="520"/>
      <c r="V28" s="477"/>
    </row>
    <row r="29" spans="1:25" ht="20.100000000000001" customHeight="1" x14ac:dyDescent="0.25">
      <c r="A29" s="477"/>
      <c r="B29" s="477"/>
      <c r="C29" s="477"/>
      <c r="D29" s="477"/>
      <c r="E29" s="477"/>
      <c r="F29" s="477"/>
      <c r="G29" s="477"/>
      <c r="H29" s="515"/>
      <c r="I29" s="814"/>
      <c r="J29" s="808" t="s">
        <v>246</v>
      </c>
      <c r="K29" s="498" t="s">
        <v>10</v>
      </c>
      <c r="L29" s="322" t="s">
        <v>266</v>
      </c>
      <c r="M29" s="300" t="str">
        <f>S1_C1</f>
        <v>Sélectionnez votre réponse</v>
      </c>
      <c r="N29" s="301" t="str">
        <f t="shared" si="0"/>
        <v>non répondu</v>
      </c>
      <c r="O29" s="498">
        <v>1</v>
      </c>
      <c r="P29" s="301" t="e">
        <f t="shared" si="1"/>
        <v>#VALUE!</v>
      </c>
      <c r="Q29" s="806" t="e">
        <f>SUMPRODUCT(N29:N32,O29:O32)/SUMIF(N29:N32,"&gt;0",O29:O32)</f>
        <v>#DIV/0!</v>
      </c>
      <c r="R29" s="834" t="e" cm="1">
        <f t="array" ref="R29">_xlfn.IFS(Q29&lt;LtoMCutoff,"Faible",AND(Q29&gt;=LtoMCutoff,Q29&lt;=MtoHCutoff),"Moyen",Q29&gt;MtoHCutoff,"Élevé")</f>
        <v>#DIV/0!</v>
      </c>
      <c r="S29" s="806"/>
      <c r="T29" s="830"/>
      <c r="U29" s="520"/>
      <c r="V29" s="477"/>
    </row>
    <row r="30" spans="1:25" ht="20.100000000000001" customHeight="1" x14ac:dyDescent="0.25">
      <c r="A30" s="477"/>
      <c r="B30" s="477"/>
      <c r="C30" s="477"/>
      <c r="D30" s="477"/>
      <c r="E30" s="477"/>
      <c r="F30" s="477"/>
      <c r="G30" s="477"/>
      <c r="H30" s="515"/>
      <c r="I30" s="814"/>
      <c r="J30" s="808"/>
      <c r="K30" s="498" t="s">
        <v>12</v>
      </c>
      <c r="L30" s="322" t="s">
        <v>336</v>
      </c>
      <c r="M30" s="300" t="str">
        <f>S1_C2</f>
        <v>Sélectionnez votre réponse</v>
      </c>
      <c r="N30" s="301" t="str">
        <f t="shared" si="0"/>
        <v>non répondu</v>
      </c>
      <c r="O30" s="498">
        <v>1</v>
      </c>
      <c r="P30" s="301" t="e">
        <f t="shared" si="1"/>
        <v>#VALUE!</v>
      </c>
      <c r="Q30" s="806"/>
      <c r="R30" s="834"/>
      <c r="S30" s="806"/>
      <c r="T30" s="830"/>
      <c r="U30" s="520"/>
      <c r="V30" s="477"/>
    </row>
    <row r="31" spans="1:25" ht="20.100000000000001" customHeight="1" x14ac:dyDescent="0.25">
      <c r="A31" s="477"/>
      <c r="B31" s="477"/>
      <c r="C31" s="477"/>
      <c r="D31" s="477"/>
      <c r="E31" s="477"/>
      <c r="F31" s="477"/>
      <c r="G31" s="477"/>
      <c r="H31" s="515"/>
      <c r="I31" s="814"/>
      <c r="J31" s="808"/>
      <c r="K31" s="522" t="s">
        <v>14</v>
      </c>
      <c r="L31" s="480" t="s">
        <v>267</v>
      </c>
      <c r="M31" s="523" t="str">
        <f>S1_C3</f>
        <v>Sélectionnez votre réponse</v>
      </c>
      <c r="N31" s="323" t="str">
        <f t="shared" si="0"/>
        <v>non répondu</v>
      </c>
      <c r="O31" s="522">
        <v>1</v>
      </c>
      <c r="P31" s="323" t="e">
        <f t="shared" si="1"/>
        <v>#VALUE!</v>
      </c>
      <c r="Q31" s="806"/>
      <c r="R31" s="834"/>
      <c r="S31" s="806"/>
      <c r="T31" s="830"/>
      <c r="U31" s="520"/>
      <c r="V31" s="477"/>
    </row>
    <row r="32" spans="1:25" ht="20.100000000000001" customHeight="1" x14ac:dyDescent="0.25">
      <c r="A32" s="477"/>
      <c r="B32" s="477"/>
      <c r="C32" s="477"/>
      <c r="D32" s="477"/>
      <c r="E32" s="477"/>
      <c r="F32" s="477"/>
      <c r="G32" s="477"/>
      <c r="H32" s="515"/>
      <c r="I32" s="814"/>
      <c r="J32" s="809"/>
      <c r="K32" s="522" t="s">
        <v>16</v>
      </c>
      <c r="L32" s="480" t="s">
        <v>268</v>
      </c>
      <c r="M32" s="523" t="str">
        <f>S1_C4</f>
        <v>Sélectionnez votre réponse</v>
      </c>
      <c r="N32" s="323" t="str">
        <f t="shared" si="0"/>
        <v>non répondu</v>
      </c>
      <c r="O32" s="522">
        <v>1</v>
      </c>
      <c r="P32" s="323" t="e">
        <f t="shared" si="1"/>
        <v>#VALUE!</v>
      </c>
      <c r="Q32" s="810"/>
      <c r="R32" s="836"/>
      <c r="S32" s="806"/>
      <c r="T32" s="830"/>
      <c r="U32" s="520"/>
      <c r="V32" s="477"/>
    </row>
    <row r="33" spans="1:22" ht="20.100000000000001" customHeight="1" x14ac:dyDescent="0.25">
      <c r="A33" s="477"/>
      <c r="B33" s="477"/>
      <c r="C33" s="477"/>
      <c r="D33" s="477"/>
      <c r="E33" s="477"/>
      <c r="F33" s="477"/>
      <c r="G33" s="477"/>
      <c r="H33" s="515"/>
      <c r="I33" s="814"/>
      <c r="J33" s="808" t="s">
        <v>682</v>
      </c>
      <c r="K33" s="498" t="s">
        <v>18</v>
      </c>
      <c r="L33" s="322" t="s">
        <v>269</v>
      </c>
      <c r="M33" s="300" t="str">
        <f>S1_D1</f>
        <v>Sélectionnez votre réponse</v>
      </c>
      <c r="N33" s="301" t="str">
        <f t="shared" si="0"/>
        <v>non répondu</v>
      </c>
      <c r="O33" s="498">
        <v>1</v>
      </c>
      <c r="P33" s="301" t="e">
        <f t="shared" si="1"/>
        <v>#VALUE!</v>
      </c>
      <c r="Q33" s="806" t="e">
        <f>SUMPRODUCT(N33:N36,O33:O36)/SUMIF(N33:N36,"&gt;0",O33:O36)</f>
        <v>#DIV/0!</v>
      </c>
      <c r="R33" s="834" t="e" cm="1">
        <f t="array" ref="R33">_xlfn.IFS(Q33&lt;LtoMCutoff,"Faible",AND(Q33&gt;=LtoMCutoff,Q33&lt;=MtoHCutoff),"Moyen",Q33&gt;MtoHCutoff,"Élevé")</f>
        <v>#DIV/0!</v>
      </c>
      <c r="S33" s="806"/>
      <c r="T33" s="830"/>
      <c r="U33" s="520"/>
      <c r="V33" s="477"/>
    </row>
    <row r="34" spans="1:22" ht="20.100000000000001" customHeight="1" x14ac:dyDescent="0.25">
      <c r="A34" s="477"/>
      <c r="B34" s="477"/>
      <c r="C34" s="477"/>
      <c r="D34" s="477"/>
      <c r="E34" s="477"/>
      <c r="F34" s="477"/>
      <c r="G34" s="477"/>
      <c r="H34" s="515"/>
      <c r="I34" s="814"/>
      <c r="J34" s="808"/>
      <c r="K34" s="498" t="s">
        <v>20</v>
      </c>
      <c r="L34" s="322" t="s">
        <v>703</v>
      </c>
      <c r="M34" s="300" t="str">
        <f>S1_D2</f>
        <v>Sélectionnez votre réponse</v>
      </c>
      <c r="N34" s="301" t="str">
        <f t="shared" si="0"/>
        <v>non répondu</v>
      </c>
      <c r="O34" s="498">
        <v>1</v>
      </c>
      <c r="P34" s="301" t="e">
        <f t="shared" si="1"/>
        <v>#VALUE!</v>
      </c>
      <c r="Q34" s="806"/>
      <c r="R34" s="834"/>
      <c r="S34" s="806"/>
      <c r="T34" s="830"/>
      <c r="U34" s="520"/>
      <c r="V34" s="477"/>
    </row>
    <row r="35" spans="1:22" ht="20.100000000000001" customHeight="1" x14ac:dyDescent="0.25">
      <c r="A35" s="477"/>
      <c r="B35" s="477"/>
      <c r="C35" s="477"/>
      <c r="D35" s="477"/>
      <c r="E35" s="477"/>
      <c r="F35" s="477"/>
      <c r="G35" s="477"/>
      <c r="H35" s="515"/>
      <c r="I35" s="814"/>
      <c r="J35" s="808"/>
      <c r="K35" s="498" t="s">
        <v>21</v>
      </c>
      <c r="L35" s="322" t="s">
        <v>704</v>
      </c>
      <c r="M35" s="300" t="str">
        <f>S1_D3</f>
        <v>Sélectionnez votre réponse</v>
      </c>
      <c r="N35" s="301" t="str">
        <f t="shared" si="0"/>
        <v>non répondu</v>
      </c>
      <c r="O35" s="498">
        <v>1</v>
      </c>
      <c r="P35" s="301" t="e">
        <f t="shared" si="1"/>
        <v>#VALUE!</v>
      </c>
      <c r="Q35" s="806"/>
      <c r="R35" s="834"/>
      <c r="S35" s="806"/>
      <c r="T35" s="830"/>
      <c r="U35" s="520"/>
      <c r="V35" s="477"/>
    </row>
    <row r="36" spans="1:22" ht="20.100000000000001" customHeight="1" thickBot="1" x14ac:dyDescent="0.3">
      <c r="A36" s="477"/>
      <c r="B36" s="477"/>
      <c r="C36" s="477"/>
      <c r="D36" s="477"/>
      <c r="E36" s="477"/>
      <c r="F36" s="477"/>
      <c r="G36" s="477"/>
      <c r="H36" s="515"/>
      <c r="I36" s="814"/>
      <c r="J36" s="808"/>
      <c r="K36" s="497" t="s">
        <v>22</v>
      </c>
      <c r="L36" s="285" t="s">
        <v>705</v>
      </c>
      <c r="M36" s="307" t="str">
        <f>S1_D4</f>
        <v>Sélectionnez votre réponse</v>
      </c>
      <c r="N36" s="309" t="str">
        <f t="shared" si="0"/>
        <v>non répondu</v>
      </c>
      <c r="O36" s="497">
        <v>1</v>
      </c>
      <c r="P36" s="309" t="e">
        <f t="shared" si="1"/>
        <v>#VALUE!</v>
      </c>
      <c r="Q36" s="806"/>
      <c r="R36" s="834"/>
      <c r="S36" s="806"/>
      <c r="T36" s="830"/>
      <c r="U36" s="520"/>
      <c r="V36" s="477"/>
    </row>
    <row r="37" spans="1:22" ht="20.100000000000001" customHeight="1" x14ac:dyDescent="0.25">
      <c r="A37" s="477"/>
      <c r="B37" s="477"/>
      <c r="C37" s="477"/>
      <c r="D37" s="477"/>
      <c r="E37" s="477"/>
      <c r="F37" s="477"/>
      <c r="G37" s="477"/>
      <c r="H37" s="515"/>
      <c r="I37" s="820" t="s">
        <v>98</v>
      </c>
      <c r="J37" s="823" t="s">
        <v>338</v>
      </c>
      <c r="K37" s="524" t="s">
        <v>26</v>
      </c>
      <c r="L37" s="525" t="s">
        <v>291</v>
      </c>
      <c r="M37" s="526" t="str">
        <f>S2_A1</f>
        <v>Sélectionnez votre réponse</v>
      </c>
      <c r="N37" s="524" t="str">
        <f t="shared" ref="N37:N94" si="2">HLOOKUP(M37,HMLN,3,FALSE)</f>
        <v>non répondu</v>
      </c>
      <c r="O37" s="524">
        <v>1</v>
      </c>
      <c r="P37" s="524" t="e">
        <f t="shared" si="1"/>
        <v>#VALUE!</v>
      </c>
      <c r="Q37" s="828" t="e">
        <f>SUMPRODUCT(N37:N49,O37:O49)/SUMIF(N37:N49,"&gt;0",O37:O49)</f>
        <v>#DIV/0!</v>
      </c>
      <c r="R37" s="833" t="e" cm="1">
        <f t="array" ref="R37">_xlfn.IFS(Q37&lt;LtoMCutoff,"Faible",AND(Q37&gt;=LtoMCutoff,Q37&lt;=MtoHCutoff),"Moyen",Q37&gt;MtoHCutoff,"Élevé")</f>
        <v>#DIV/0!</v>
      </c>
      <c r="S37" s="828" t="e">
        <f>AVERAGEIF(Q37:Q59,"&gt;0")</f>
        <v>#DIV/0!</v>
      </c>
      <c r="T37" s="829" t="e" cm="1">
        <f t="array" ref="T37">_xlfn.IFS(S37&lt;LtoMCutoff,"Faible",AND(S37&gt;=LtoMCutoff,S37&lt;=MtoHCutoff),"Moyen",S37&gt;MtoHCutoff,"Élevé")</f>
        <v>#DIV/0!</v>
      </c>
      <c r="U37" s="520"/>
      <c r="V37" s="477"/>
    </row>
    <row r="38" spans="1:22" ht="20.100000000000001" customHeight="1" x14ac:dyDescent="0.25">
      <c r="A38" s="477"/>
      <c r="B38" s="477"/>
      <c r="C38" s="477"/>
      <c r="D38" s="477"/>
      <c r="E38" s="477"/>
      <c r="F38" s="477"/>
      <c r="G38" s="477"/>
      <c r="H38" s="515"/>
      <c r="I38" s="821"/>
      <c r="J38" s="812"/>
      <c r="K38" s="498" t="s">
        <v>29</v>
      </c>
      <c r="L38" s="322" t="s">
        <v>292</v>
      </c>
      <c r="M38" s="300" t="str">
        <f>S2_A2</f>
        <v>Sélectionnez votre réponse</v>
      </c>
      <c r="N38" s="498" t="str">
        <f t="shared" si="2"/>
        <v>non répondu</v>
      </c>
      <c r="O38" s="498">
        <v>1</v>
      </c>
      <c r="P38" s="498" t="e">
        <f t="shared" si="1"/>
        <v>#VALUE!</v>
      </c>
      <c r="Q38" s="806"/>
      <c r="R38" s="834"/>
      <c r="S38" s="806"/>
      <c r="T38" s="830"/>
      <c r="U38" s="520"/>
      <c r="V38" s="477"/>
    </row>
    <row r="39" spans="1:22" ht="20.100000000000001" customHeight="1" x14ac:dyDescent="0.25">
      <c r="A39" s="477"/>
      <c r="B39" s="477"/>
      <c r="C39" s="477"/>
      <c r="D39" s="477"/>
      <c r="E39" s="477"/>
      <c r="F39" s="477"/>
      <c r="G39" s="477"/>
      <c r="H39" s="515"/>
      <c r="I39" s="821"/>
      <c r="J39" s="812"/>
      <c r="K39" s="497" t="s">
        <v>31</v>
      </c>
      <c r="L39" s="285" t="s">
        <v>337</v>
      </c>
      <c r="M39" s="307" t="str">
        <f>S2_A3</f>
        <v>Sélectionnez votre réponse</v>
      </c>
      <c r="N39" s="497" t="str">
        <f t="shared" si="2"/>
        <v>non répondu</v>
      </c>
      <c r="O39" s="497">
        <v>1</v>
      </c>
      <c r="P39" s="497" t="e">
        <f t="shared" si="1"/>
        <v>#VALUE!</v>
      </c>
      <c r="Q39" s="806"/>
      <c r="R39" s="834"/>
      <c r="S39" s="806"/>
      <c r="T39" s="830"/>
      <c r="U39" s="520"/>
      <c r="V39" s="477"/>
    </row>
    <row r="40" spans="1:22" ht="20.100000000000001" customHeight="1" x14ac:dyDescent="0.25">
      <c r="A40" s="477"/>
      <c r="B40" s="477"/>
      <c r="C40" s="477"/>
      <c r="D40" s="477"/>
      <c r="E40" s="477"/>
      <c r="F40" s="477"/>
      <c r="G40" s="477"/>
      <c r="H40" s="515"/>
      <c r="I40" s="821"/>
      <c r="J40" s="812"/>
      <c r="K40" s="498" t="s">
        <v>33</v>
      </c>
      <c r="L40" s="322" t="s">
        <v>273</v>
      </c>
      <c r="M40" s="300" t="str">
        <f>S2_A4a</f>
        <v>Sélectionnez votre réponse</v>
      </c>
      <c r="N40" s="498" t="str">
        <f t="shared" si="2"/>
        <v>non répondu</v>
      </c>
      <c r="O40" s="498">
        <v>1</v>
      </c>
      <c r="P40" s="498" t="e">
        <f t="shared" si="1"/>
        <v>#VALUE!</v>
      </c>
      <c r="Q40" s="806"/>
      <c r="R40" s="834"/>
      <c r="S40" s="806"/>
      <c r="T40" s="830"/>
      <c r="U40" s="520"/>
      <c r="V40" s="477"/>
    </row>
    <row r="41" spans="1:22" ht="20.100000000000001" customHeight="1" x14ac:dyDescent="0.25">
      <c r="A41" s="477"/>
      <c r="B41" s="477"/>
      <c r="C41" s="477"/>
      <c r="D41" s="477"/>
      <c r="E41" s="477"/>
      <c r="F41" s="477"/>
      <c r="G41" s="477"/>
      <c r="H41" s="515"/>
      <c r="I41" s="821"/>
      <c r="J41" s="812"/>
      <c r="K41" s="522" t="s">
        <v>35</v>
      </c>
      <c r="L41" s="480" t="s">
        <v>274</v>
      </c>
      <c r="M41" s="523" t="str">
        <f>S2_A4b</f>
        <v>Sélectionnez votre réponse</v>
      </c>
      <c r="N41" s="522" t="str">
        <f t="shared" si="2"/>
        <v>non répondu</v>
      </c>
      <c r="O41" s="522">
        <v>1</v>
      </c>
      <c r="P41" s="522" t="e">
        <f t="shared" si="1"/>
        <v>#VALUE!</v>
      </c>
      <c r="Q41" s="806"/>
      <c r="R41" s="834"/>
      <c r="S41" s="806"/>
      <c r="T41" s="830"/>
      <c r="U41" s="520"/>
      <c r="V41" s="477"/>
    </row>
    <row r="42" spans="1:22" ht="20.100000000000001" customHeight="1" x14ac:dyDescent="0.25">
      <c r="A42" s="477"/>
      <c r="B42" s="477"/>
      <c r="C42" s="477"/>
      <c r="D42" s="477"/>
      <c r="E42" s="477"/>
      <c r="F42" s="477"/>
      <c r="G42" s="477"/>
      <c r="H42" s="515"/>
      <c r="I42" s="821"/>
      <c r="J42" s="812"/>
      <c r="K42" s="497" t="s">
        <v>37</v>
      </c>
      <c r="L42" s="285" t="s">
        <v>275</v>
      </c>
      <c r="M42" s="307" t="str">
        <f>S2_A4c</f>
        <v>Sélectionnez votre réponse</v>
      </c>
      <c r="N42" s="497" t="str">
        <f t="shared" si="2"/>
        <v>non répondu</v>
      </c>
      <c r="O42" s="497">
        <v>1</v>
      </c>
      <c r="P42" s="497" t="e">
        <f t="shared" si="1"/>
        <v>#VALUE!</v>
      </c>
      <c r="Q42" s="806"/>
      <c r="R42" s="834"/>
      <c r="S42" s="806"/>
      <c r="T42" s="830"/>
      <c r="U42" s="520"/>
      <c r="V42" s="477"/>
    </row>
    <row r="43" spans="1:22" ht="20.100000000000001" customHeight="1" x14ac:dyDescent="0.25">
      <c r="A43" s="477"/>
      <c r="B43" s="477"/>
      <c r="C43" s="477"/>
      <c r="D43" s="477"/>
      <c r="E43" s="477"/>
      <c r="F43" s="477"/>
      <c r="G43" s="477"/>
      <c r="H43" s="515"/>
      <c r="I43" s="821"/>
      <c r="J43" s="812"/>
      <c r="K43" s="498" t="s">
        <v>39</v>
      </c>
      <c r="L43" s="322" t="s">
        <v>276</v>
      </c>
      <c r="M43" s="300" t="str">
        <f>S2_A4d</f>
        <v>Sélectionnez votre réponse</v>
      </c>
      <c r="N43" s="498" t="str">
        <f t="shared" si="2"/>
        <v>non répondu</v>
      </c>
      <c r="O43" s="498">
        <v>1</v>
      </c>
      <c r="P43" s="498" t="e">
        <f t="shared" si="1"/>
        <v>#VALUE!</v>
      </c>
      <c r="Q43" s="806"/>
      <c r="R43" s="834"/>
      <c r="S43" s="806"/>
      <c r="T43" s="830"/>
      <c r="U43" s="520"/>
      <c r="V43" s="477"/>
    </row>
    <row r="44" spans="1:22" ht="20.100000000000001" customHeight="1" x14ac:dyDescent="0.25">
      <c r="A44" s="477"/>
      <c r="B44" s="477"/>
      <c r="C44" s="477"/>
      <c r="D44" s="477"/>
      <c r="E44" s="477"/>
      <c r="F44" s="477"/>
      <c r="G44" s="477"/>
      <c r="H44" s="515"/>
      <c r="I44" s="821"/>
      <c r="J44" s="812"/>
      <c r="K44" s="497" t="s">
        <v>41</v>
      </c>
      <c r="L44" s="285" t="s">
        <v>277</v>
      </c>
      <c r="M44" s="307" t="str">
        <f>S2_A4e</f>
        <v>Sélectionnez votre réponse</v>
      </c>
      <c r="N44" s="497" t="str">
        <f t="shared" si="2"/>
        <v>non répondu</v>
      </c>
      <c r="O44" s="497">
        <v>1</v>
      </c>
      <c r="P44" s="497" t="e">
        <f t="shared" si="1"/>
        <v>#VALUE!</v>
      </c>
      <c r="Q44" s="806"/>
      <c r="R44" s="834"/>
      <c r="S44" s="806"/>
      <c r="T44" s="830"/>
      <c r="U44" s="520"/>
      <c r="V44" s="477"/>
    </row>
    <row r="45" spans="1:22" ht="20.100000000000001" customHeight="1" x14ac:dyDescent="0.25">
      <c r="A45" s="477"/>
      <c r="B45" s="477"/>
      <c r="C45" s="477"/>
      <c r="D45" s="477"/>
      <c r="E45" s="477"/>
      <c r="F45" s="477"/>
      <c r="G45" s="477"/>
      <c r="H45" s="515"/>
      <c r="I45" s="821"/>
      <c r="J45" s="812"/>
      <c r="K45" s="498" t="s">
        <v>44</v>
      </c>
      <c r="L45" s="322" t="s">
        <v>278</v>
      </c>
      <c r="M45" s="300" t="str">
        <f>S2_A4f</f>
        <v>Sélectionnez votre réponse</v>
      </c>
      <c r="N45" s="498" t="str">
        <f t="shared" si="2"/>
        <v>non répondu</v>
      </c>
      <c r="O45" s="498">
        <v>1</v>
      </c>
      <c r="P45" s="498" t="e">
        <f t="shared" si="1"/>
        <v>#VALUE!</v>
      </c>
      <c r="Q45" s="806"/>
      <c r="R45" s="834"/>
      <c r="S45" s="806"/>
      <c r="T45" s="830"/>
      <c r="U45" s="520"/>
      <c r="V45" s="477"/>
    </row>
    <row r="46" spans="1:22" ht="20.100000000000001" customHeight="1" x14ac:dyDescent="0.25">
      <c r="A46" s="477"/>
      <c r="B46" s="477"/>
      <c r="C46" s="477"/>
      <c r="D46" s="477"/>
      <c r="E46" s="477"/>
      <c r="F46" s="477"/>
      <c r="G46" s="477"/>
      <c r="H46" s="515"/>
      <c r="I46" s="821"/>
      <c r="J46" s="812"/>
      <c r="K46" s="497" t="s">
        <v>46</v>
      </c>
      <c r="L46" s="285" t="s">
        <v>279</v>
      </c>
      <c r="M46" s="307" t="str">
        <f>S2_A4g</f>
        <v>Sélectionnez votre réponse</v>
      </c>
      <c r="N46" s="497" t="str">
        <f t="shared" si="2"/>
        <v>non répondu</v>
      </c>
      <c r="O46" s="497">
        <v>1</v>
      </c>
      <c r="P46" s="497" t="e">
        <f t="shared" si="1"/>
        <v>#VALUE!</v>
      </c>
      <c r="Q46" s="806"/>
      <c r="R46" s="834"/>
      <c r="S46" s="806"/>
      <c r="T46" s="830"/>
      <c r="U46" s="520"/>
      <c r="V46" s="477"/>
    </row>
    <row r="47" spans="1:22" ht="20.100000000000001" customHeight="1" x14ac:dyDescent="0.25">
      <c r="A47" s="477"/>
      <c r="B47" s="477"/>
      <c r="C47" s="477"/>
      <c r="D47" s="477"/>
      <c r="E47" s="477"/>
      <c r="F47" s="477"/>
      <c r="G47" s="477"/>
      <c r="H47" s="515"/>
      <c r="I47" s="821"/>
      <c r="J47" s="812"/>
      <c r="K47" s="498" t="s">
        <v>47</v>
      </c>
      <c r="L47" s="322" t="s">
        <v>280</v>
      </c>
      <c r="M47" s="300" t="str">
        <f>S2_A4h</f>
        <v>Sélectionnez votre réponse</v>
      </c>
      <c r="N47" s="498" t="str">
        <f t="shared" si="2"/>
        <v>non répondu</v>
      </c>
      <c r="O47" s="498">
        <v>1</v>
      </c>
      <c r="P47" s="498" t="e">
        <f t="shared" si="1"/>
        <v>#VALUE!</v>
      </c>
      <c r="Q47" s="806"/>
      <c r="R47" s="834"/>
      <c r="S47" s="806"/>
      <c r="T47" s="830"/>
      <c r="U47" s="520"/>
      <c r="V47" s="477"/>
    </row>
    <row r="48" spans="1:22" ht="20.100000000000001" customHeight="1" x14ac:dyDescent="0.25">
      <c r="A48" s="477"/>
      <c r="B48" s="477"/>
      <c r="C48" s="477"/>
      <c r="D48" s="477"/>
      <c r="E48" s="477"/>
      <c r="F48" s="477"/>
      <c r="G48" s="477"/>
      <c r="H48" s="515"/>
      <c r="I48" s="821"/>
      <c r="J48" s="812"/>
      <c r="K48" s="522" t="s">
        <v>49</v>
      </c>
      <c r="L48" s="480" t="s">
        <v>293</v>
      </c>
      <c r="M48" s="523" t="str">
        <f>S2_A5</f>
        <v>Sélectionnez votre réponse</v>
      </c>
      <c r="N48" s="522" t="str">
        <f t="shared" si="2"/>
        <v>non répondu</v>
      </c>
      <c r="O48" s="522">
        <v>1</v>
      </c>
      <c r="P48" s="522" t="e">
        <f t="shared" si="1"/>
        <v>#VALUE!</v>
      </c>
      <c r="Q48" s="806"/>
      <c r="R48" s="834"/>
      <c r="S48" s="806"/>
      <c r="T48" s="830"/>
      <c r="U48" s="520"/>
      <c r="V48" s="477"/>
    </row>
    <row r="49" spans="1:22" ht="20.100000000000001" customHeight="1" x14ac:dyDescent="0.25">
      <c r="A49" s="477"/>
      <c r="B49" s="477"/>
      <c r="C49" s="477"/>
      <c r="D49" s="477"/>
      <c r="E49" s="477"/>
      <c r="F49" s="477"/>
      <c r="G49" s="477"/>
      <c r="H49" s="515"/>
      <c r="I49" s="821"/>
      <c r="J49" s="824"/>
      <c r="K49" s="522" t="s">
        <v>51</v>
      </c>
      <c r="L49" s="285" t="s">
        <v>294</v>
      </c>
      <c r="M49" s="307" t="str">
        <f>S2_A6</f>
        <v>Sélectionnez votre réponse</v>
      </c>
      <c r="N49" s="497" t="str">
        <f t="shared" si="2"/>
        <v>non répondu</v>
      </c>
      <c r="O49" s="497">
        <v>1</v>
      </c>
      <c r="P49" s="497" t="e">
        <f t="shared" si="1"/>
        <v>#VALUE!</v>
      </c>
      <c r="Q49" s="806"/>
      <c r="R49" s="834"/>
      <c r="S49" s="806"/>
      <c r="T49" s="830"/>
      <c r="U49" s="520"/>
      <c r="V49" s="477"/>
    </row>
    <row r="50" spans="1:22" ht="20.100000000000001" customHeight="1" x14ac:dyDescent="0.25">
      <c r="A50" s="477"/>
      <c r="B50" s="477"/>
      <c r="C50" s="477"/>
      <c r="D50" s="477"/>
      <c r="E50" s="477"/>
      <c r="F50" s="477"/>
      <c r="G50" s="477"/>
      <c r="H50" s="515"/>
      <c r="I50" s="821"/>
      <c r="J50" s="812" t="s">
        <v>344</v>
      </c>
      <c r="K50" s="522" t="s">
        <v>58</v>
      </c>
      <c r="L50" s="322" t="s">
        <v>687</v>
      </c>
      <c r="M50" s="300" t="str">
        <f>S2_B1a</f>
        <v>Sélectionnez votre réponse</v>
      </c>
      <c r="N50" s="498" t="str">
        <f t="shared" si="2"/>
        <v>non répondu</v>
      </c>
      <c r="O50" s="498">
        <v>0.5</v>
      </c>
      <c r="P50" s="498" t="e">
        <f t="shared" si="1"/>
        <v>#VALUE!</v>
      </c>
      <c r="Q50" s="805" t="e">
        <f>SUMPRODUCT(N50:N53,O50:O53)/SUMIF(N50:N53,"&gt;0",O50:O53)</f>
        <v>#DIV/0!</v>
      </c>
      <c r="R50" s="835" t="e" cm="1">
        <f t="array" ref="R50">_xlfn.IFS(Q50&lt;LtoMCutoff,"Faible",AND(Q50&gt;=LtoMCutoff,Q50&lt;=MtoHCutoff),"Moyen",Q50&gt;MtoHCutoff,"Élevé")</f>
        <v>#DIV/0!</v>
      </c>
      <c r="S50" s="806"/>
      <c r="T50" s="830"/>
      <c r="U50" s="520"/>
      <c r="V50" s="477"/>
    </row>
    <row r="51" spans="1:22" ht="20.100000000000001" customHeight="1" x14ac:dyDescent="0.25">
      <c r="A51" s="477"/>
      <c r="B51" s="477"/>
      <c r="C51" s="477"/>
      <c r="D51" s="477"/>
      <c r="E51" s="477"/>
      <c r="F51" s="477"/>
      <c r="G51" s="477"/>
      <c r="H51" s="515"/>
      <c r="I51" s="821"/>
      <c r="J51" s="812"/>
      <c r="K51" s="498" t="s">
        <v>59</v>
      </c>
      <c r="L51" s="1" t="s">
        <v>687</v>
      </c>
      <c r="M51" s="307" t="str">
        <f>S2_B1b</f>
        <v>Sélectionnez votre réponse</v>
      </c>
      <c r="N51" s="497" t="str">
        <f t="shared" si="2"/>
        <v>non répondu</v>
      </c>
      <c r="O51" s="301">
        <v>0.5</v>
      </c>
      <c r="P51" s="498" t="e">
        <f t="shared" si="1"/>
        <v>#VALUE!</v>
      </c>
      <c r="Q51" s="806"/>
      <c r="R51" s="834"/>
      <c r="S51" s="806"/>
      <c r="T51" s="830"/>
      <c r="U51" s="520"/>
      <c r="V51" s="477"/>
    </row>
    <row r="52" spans="1:22" ht="20.100000000000001" customHeight="1" x14ac:dyDescent="0.25">
      <c r="A52" s="477"/>
      <c r="B52" s="477"/>
      <c r="C52" s="477"/>
      <c r="D52" s="477"/>
      <c r="E52" s="477"/>
      <c r="F52" s="477"/>
      <c r="G52" s="477"/>
      <c r="H52" s="515"/>
      <c r="I52" s="821"/>
      <c r="J52" s="812"/>
      <c r="K52" s="498" t="s">
        <v>60</v>
      </c>
      <c r="L52" s="322" t="s">
        <v>295</v>
      </c>
      <c r="M52" s="300" t="str">
        <f>S2_B2a</f>
        <v>Sélectionnez votre réponse</v>
      </c>
      <c r="N52" s="498" t="str">
        <f t="shared" si="2"/>
        <v>non répondu</v>
      </c>
      <c r="O52" s="301">
        <v>0.5</v>
      </c>
      <c r="P52" s="498" t="e">
        <f t="shared" si="1"/>
        <v>#VALUE!</v>
      </c>
      <c r="Q52" s="806"/>
      <c r="R52" s="834"/>
      <c r="S52" s="806"/>
      <c r="T52" s="830"/>
      <c r="U52" s="520"/>
      <c r="V52" s="477"/>
    </row>
    <row r="53" spans="1:22" ht="20.100000000000001" customHeight="1" x14ac:dyDescent="0.25">
      <c r="A53" s="477"/>
      <c r="B53" s="477"/>
      <c r="C53" s="477"/>
      <c r="D53" s="477"/>
      <c r="E53" s="477"/>
      <c r="F53" s="477"/>
      <c r="G53" s="477"/>
      <c r="H53" s="515"/>
      <c r="I53" s="821"/>
      <c r="J53" s="824"/>
      <c r="K53" s="522" t="s">
        <v>61</v>
      </c>
      <c r="L53" s="480" t="s">
        <v>295</v>
      </c>
      <c r="M53" s="523" t="str">
        <f>S2_B2b</f>
        <v>Sélectionnez votre réponse</v>
      </c>
      <c r="N53" s="522" t="str">
        <f t="shared" si="2"/>
        <v>non répondu</v>
      </c>
      <c r="O53" s="522">
        <v>0.5</v>
      </c>
      <c r="P53" s="295" t="e">
        <f t="shared" si="1"/>
        <v>#VALUE!</v>
      </c>
      <c r="Q53" s="810"/>
      <c r="R53" s="836"/>
      <c r="S53" s="806"/>
      <c r="T53" s="830"/>
      <c r="U53" s="520"/>
      <c r="V53" s="477"/>
    </row>
    <row r="54" spans="1:22" ht="20.100000000000001" customHeight="1" x14ac:dyDescent="0.25">
      <c r="A54" s="477"/>
      <c r="B54" s="477"/>
      <c r="C54" s="477"/>
      <c r="D54" s="477"/>
      <c r="E54" s="477"/>
      <c r="F54" s="477"/>
      <c r="G54" s="477"/>
      <c r="H54" s="515"/>
      <c r="I54" s="821"/>
      <c r="J54" s="812" t="s">
        <v>246</v>
      </c>
      <c r="K54" s="498" t="s">
        <v>10</v>
      </c>
      <c r="L54" s="504" t="s">
        <v>296</v>
      </c>
      <c r="M54" s="300" t="str">
        <f>S2_C1</f>
        <v>Sélectionnez votre réponse</v>
      </c>
      <c r="N54" s="498" t="str">
        <f t="shared" si="2"/>
        <v>non répondu</v>
      </c>
      <c r="O54" s="498">
        <v>1</v>
      </c>
      <c r="P54" s="301" t="e">
        <f t="shared" si="1"/>
        <v>#VALUE!</v>
      </c>
      <c r="Q54" s="806" t="e">
        <f>SUMPRODUCT(N54:N56,O54:O56)/SUMIF(N54:N56,"&gt;0",O54:O56)</f>
        <v>#DIV/0!</v>
      </c>
      <c r="R54" s="837" t="e" cm="1">
        <f t="array" ref="R54">_xlfn.IFS(Q54&lt;LtoMCutoff,"Faible",AND(Q54&gt;=LtoMCutoff,Q54&lt;=MtoHCutoff),"Moyen",Q54&gt;MtoHCutoff,"Élevé")</f>
        <v>#DIV/0!</v>
      </c>
      <c r="S54" s="806"/>
      <c r="T54" s="830"/>
      <c r="U54" s="520"/>
      <c r="V54" s="477"/>
    </row>
    <row r="55" spans="1:22" ht="20.100000000000001" customHeight="1" x14ac:dyDescent="0.25">
      <c r="A55" s="477"/>
      <c r="B55" s="477"/>
      <c r="C55" s="477"/>
      <c r="D55" s="477"/>
      <c r="E55" s="477"/>
      <c r="F55" s="477"/>
      <c r="G55" s="477"/>
      <c r="H55" s="515"/>
      <c r="I55" s="821"/>
      <c r="J55" s="812"/>
      <c r="K55" s="498" t="s">
        <v>62</v>
      </c>
      <c r="L55" s="527" t="s">
        <v>297</v>
      </c>
      <c r="M55" s="300" t="str">
        <f>S2_C2a</f>
        <v>Sélectionnez votre réponse</v>
      </c>
      <c r="N55" s="498" t="str">
        <f t="shared" si="2"/>
        <v>non répondu</v>
      </c>
      <c r="O55" s="498">
        <v>0.5</v>
      </c>
      <c r="P55" s="301" t="e">
        <f t="shared" si="1"/>
        <v>#VALUE!</v>
      </c>
      <c r="Q55" s="806"/>
      <c r="R55" s="837"/>
      <c r="S55" s="806"/>
      <c r="T55" s="830"/>
      <c r="U55" s="520"/>
      <c r="V55" s="477"/>
    </row>
    <row r="56" spans="1:22" ht="20.100000000000001" customHeight="1" x14ac:dyDescent="0.25">
      <c r="A56" s="477"/>
      <c r="B56" s="477"/>
      <c r="C56" s="477"/>
      <c r="D56" s="477"/>
      <c r="E56" s="477"/>
      <c r="F56" s="477"/>
      <c r="G56" s="477"/>
      <c r="H56" s="515"/>
      <c r="I56" s="821"/>
      <c r="J56" s="824"/>
      <c r="K56" s="522" t="s">
        <v>63</v>
      </c>
      <c r="L56" s="479" t="s">
        <v>297</v>
      </c>
      <c r="M56" s="523" t="str">
        <f>S2_C2b</f>
        <v>Sélectionnez votre réponse</v>
      </c>
      <c r="N56" s="522" t="str">
        <f t="shared" si="2"/>
        <v>non répondu</v>
      </c>
      <c r="O56" s="522">
        <v>0.5</v>
      </c>
      <c r="P56" s="295" t="e">
        <f t="shared" si="1"/>
        <v>#VALUE!</v>
      </c>
      <c r="Q56" s="810"/>
      <c r="R56" s="838"/>
      <c r="S56" s="806"/>
      <c r="T56" s="830"/>
      <c r="U56" s="520"/>
      <c r="V56" s="477"/>
    </row>
    <row r="57" spans="1:22" ht="20.100000000000001" customHeight="1" x14ac:dyDescent="0.25">
      <c r="A57" s="477"/>
      <c r="B57" s="477"/>
      <c r="C57" s="477"/>
      <c r="D57" s="477"/>
      <c r="E57" s="477"/>
      <c r="F57" s="477"/>
      <c r="G57" s="477"/>
      <c r="H57" s="515"/>
      <c r="I57" s="821"/>
      <c r="J57" s="812" t="s">
        <v>682</v>
      </c>
      <c r="K57" s="498" t="s">
        <v>18</v>
      </c>
      <c r="L57" s="528" t="s">
        <v>702</v>
      </c>
      <c r="M57" s="300" t="str">
        <f>S2_D1</f>
        <v>Sélectionnez votre réponse</v>
      </c>
      <c r="N57" s="498" t="str">
        <f t="shared" si="2"/>
        <v>non répondu</v>
      </c>
      <c r="O57" s="498">
        <v>1</v>
      </c>
      <c r="P57" s="301" t="e">
        <f t="shared" si="1"/>
        <v>#VALUE!</v>
      </c>
      <c r="Q57" s="805" t="e">
        <f>SUMPRODUCT(N57:N59,O57:O59)/SUMIF(N57:N59,"&gt;0",O57:O59)</f>
        <v>#DIV/0!</v>
      </c>
      <c r="R57" s="837" t="e" cm="1">
        <f t="array" ref="R57">_xlfn.IFS(Q57&lt;LtoMCutoff,"Faible",AND(Q57&gt;=LtoMCutoff,Q57&lt;=MtoHCutoff),"Moyen",Q57&gt;MtoHCutoff,"Élevé")</f>
        <v>#DIV/0!</v>
      </c>
      <c r="S57" s="806"/>
      <c r="T57" s="830"/>
      <c r="U57" s="520"/>
      <c r="V57" s="477"/>
    </row>
    <row r="58" spans="1:22" ht="20.100000000000001" customHeight="1" x14ac:dyDescent="0.25">
      <c r="A58" s="477"/>
      <c r="B58" s="477"/>
      <c r="C58" s="477"/>
      <c r="D58" s="477"/>
      <c r="E58" s="477"/>
      <c r="F58" s="477"/>
      <c r="G58" s="477"/>
      <c r="H58" s="515"/>
      <c r="I58" s="821"/>
      <c r="J58" s="812"/>
      <c r="K58" s="497" t="s">
        <v>64</v>
      </c>
      <c r="L58" s="478" t="s">
        <v>701</v>
      </c>
      <c r="M58" s="523" t="str">
        <f>S2_D2a</f>
        <v>Sélectionnez votre réponse</v>
      </c>
      <c r="N58" s="522" t="str">
        <f t="shared" si="2"/>
        <v>non répondu</v>
      </c>
      <c r="O58" s="522">
        <v>0.5</v>
      </c>
      <c r="P58" s="323" t="e">
        <f t="shared" si="1"/>
        <v>#VALUE!</v>
      </c>
      <c r="Q58" s="806"/>
      <c r="R58" s="837"/>
      <c r="S58" s="806"/>
      <c r="T58" s="830"/>
      <c r="U58" s="520"/>
      <c r="V58" s="477"/>
    </row>
    <row r="59" spans="1:22" ht="20.100000000000001" customHeight="1" thickBot="1" x14ac:dyDescent="0.3">
      <c r="A59" s="477"/>
      <c r="B59" s="477"/>
      <c r="C59" s="477"/>
      <c r="D59" s="477"/>
      <c r="E59" s="477"/>
      <c r="F59" s="477"/>
      <c r="G59" s="477"/>
      <c r="H59" s="515"/>
      <c r="I59" s="822"/>
      <c r="J59" s="816"/>
      <c r="K59" s="529" t="s">
        <v>65</v>
      </c>
      <c r="L59" s="508" t="s">
        <v>701</v>
      </c>
      <c r="M59" s="530" t="str">
        <f>S2_D2b</f>
        <v>Sélectionnez votre réponse</v>
      </c>
      <c r="N59" s="531" t="str">
        <f t="shared" si="2"/>
        <v>non répondu</v>
      </c>
      <c r="O59" s="531">
        <v>0.5</v>
      </c>
      <c r="P59" s="532" t="e">
        <f t="shared" si="1"/>
        <v>#VALUE!</v>
      </c>
      <c r="Q59" s="807"/>
      <c r="R59" s="839"/>
      <c r="S59" s="807"/>
      <c r="T59" s="831"/>
      <c r="U59" s="520"/>
      <c r="V59" s="477"/>
    </row>
    <row r="60" spans="1:22" ht="20.100000000000001" customHeight="1" x14ac:dyDescent="0.25">
      <c r="A60" s="477"/>
      <c r="B60" s="477"/>
      <c r="C60" s="477"/>
      <c r="D60" s="477"/>
      <c r="E60" s="477"/>
      <c r="F60" s="477"/>
      <c r="G60" s="477"/>
      <c r="H60" s="477"/>
      <c r="I60" s="817" t="s">
        <v>99</v>
      </c>
      <c r="J60" s="823" t="s">
        <v>338</v>
      </c>
      <c r="K60" s="516" t="s">
        <v>26</v>
      </c>
      <c r="L60" s="533" t="s">
        <v>272</v>
      </c>
      <c r="M60" s="518" t="str">
        <f>S3_A1</f>
        <v>Sélectionnez votre réponse</v>
      </c>
      <c r="N60" s="516" t="str">
        <f t="shared" si="2"/>
        <v>non répondu</v>
      </c>
      <c r="O60" s="516">
        <v>1</v>
      </c>
      <c r="P60" s="519" t="e">
        <f t="shared" si="1"/>
        <v>#VALUE!</v>
      </c>
      <c r="Q60" s="825" t="e">
        <f>SUMPRODUCT(N60:N83,O60:O83)/SUMIF(N60:N83,"&gt;0",O60:O83)</f>
        <v>#DIV/0!</v>
      </c>
      <c r="R60" s="833" t="e" cm="1">
        <f t="array" ref="R60">_xlfn.IFS(Q60&lt;LtoMCutoff,"Faible",AND(Q60&gt;=LtoMCutoff,Q60&lt;=MtoHCutoff),"Moyen",Q60&gt;MtoHCutoff,"Élevé")</f>
        <v>#DIV/0!</v>
      </c>
      <c r="S60" s="828" t="e">
        <f>AVERAGEIF(Q60:Q94,"&gt;0")</f>
        <v>#DIV/0!</v>
      </c>
      <c r="T60" s="829" t="e" cm="1">
        <f t="array" ref="T60">_xlfn.IFS(S60&lt;LtoMCutoff,"Faible",AND(S60&gt;=LtoMCutoff,S60&lt;=MtoHCutoff),"Moyen",S60&gt;MtoHCutoff,"Élevé")</f>
        <v>#DIV/0!</v>
      </c>
      <c r="U60" s="520"/>
      <c r="V60" s="477"/>
    </row>
    <row r="61" spans="1:22" ht="20.100000000000001" customHeight="1" x14ac:dyDescent="0.25">
      <c r="A61" s="477"/>
      <c r="B61" s="477"/>
      <c r="C61" s="477"/>
      <c r="D61" s="477"/>
      <c r="E61" s="477"/>
      <c r="F61" s="477"/>
      <c r="G61" s="477"/>
      <c r="H61" s="477"/>
      <c r="I61" s="818"/>
      <c r="J61" s="812"/>
      <c r="K61" s="497" t="s">
        <v>66</v>
      </c>
      <c r="L61" s="1" t="s">
        <v>273</v>
      </c>
      <c r="M61" s="307" t="str">
        <f>S3_A2a</f>
        <v>Sélectionnez votre réponse</v>
      </c>
      <c r="N61" s="497" t="str">
        <f t="shared" si="2"/>
        <v>non répondu</v>
      </c>
      <c r="O61" s="497">
        <v>1</v>
      </c>
      <c r="P61" s="309" t="e">
        <f t="shared" si="1"/>
        <v>#VALUE!</v>
      </c>
      <c r="Q61" s="826"/>
      <c r="R61" s="834"/>
      <c r="S61" s="806"/>
      <c r="T61" s="830"/>
      <c r="U61" s="520"/>
      <c r="V61" s="477"/>
    </row>
    <row r="62" spans="1:22" ht="20.100000000000001" customHeight="1" x14ac:dyDescent="0.25">
      <c r="A62" s="477"/>
      <c r="B62" s="477"/>
      <c r="C62" s="477"/>
      <c r="D62" s="477"/>
      <c r="E62" s="477"/>
      <c r="F62" s="477"/>
      <c r="G62" s="477"/>
      <c r="H62" s="477"/>
      <c r="I62" s="818"/>
      <c r="J62" s="812"/>
      <c r="K62" s="498" t="s">
        <v>67</v>
      </c>
      <c r="L62" s="534" t="s">
        <v>274</v>
      </c>
      <c r="M62" s="535" t="str">
        <f>S3_A2b</f>
        <v>Sélectionnez votre réponse</v>
      </c>
      <c r="N62" s="536" t="str">
        <f t="shared" si="2"/>
        <v>non répondu</v>
      </c>
      <c r="O62" s="536">
        <v>1</v>
      </c>
      <c r="P62" s="327" t="e">
        <f t="shared" si="1"/>
        <v>#VALUE!</v>
      </c>
      <c r="Q62" s="826"/>
      <c r="R62" s="834"/>
      <c r="S62" s="806"/>
      <c r="T62" s="830"/>
      <c r="U62" s="520"/>
      <c r="V62" s="477"/>
    </row>
    <row r="63" spans="1:22" ht="20.100000000000001" customHeight="1" x14ac:dyDescent="0.25">
      <c r="A63" s="477"/>
      <c r="B63" s="477"/>
      <c r="C63" s="477"/>
      <c r="D63" s="477"/>
      <c r="E63" s="477"/>
      <c r="F63" s="477"/>
      <c r="G63" s="477"/>
      <c r="H63" s="477"/>
      <c r="I63" s="818"/>
      <c r="J63" s="812"/>
      <c r="K63" s="498" t="s">
        <v>68</v>
      </c>
      <c r="L63" s="527" t="s">
        <v>275</v>
      </c>
      <c r="M63" s="300" t="str">
        <f>S3_A2c</f>
        <v>Sélectionnez votre réponse</v>
      </c>
      <c r="N63" s="498" t="str">
        <f t="shared" si="2"/>
        <v>non répondu</v>
      </c>
      <c r="O63" s="498">
        <v>1</v>
      </c>
      <c r="P63" s="301" t="e">
        <f t="shared" si="1"/>
        <v>#VALUE!</v>
      </c>
      <c r="Q63" s="826"/>
      <c r="R63" s="834"/>
      <c r="S63" s="806"/>
      <c r="T63" s="830"/>
      <c r="U63" s="520"/>
      <c r="V63" s="477"/>
    </row>
    <row r="64" spans="1:22" ht="20.100000000000001" customHeight="1" x14ac:dyDescent="0.25">
      <c r="A64" s="477"/>
      <c r="B64" s="477"/>
      <c r="C64" s="477"/>
      <c r="D64" s="477"/>
      <c r="E64" s="477"/>
      <c r="F64" s="477"/>
      <c r="G64" s="477"/>
      <c r="H64" s="477"/>
      <c r="I64" s="818"/>
      <c r="J64" s="812"/>
      <c r="K64" s="497" t="s">
        <v>69</v>
      </c>
      <c r="L64" s="478" t="s">
        <v>276</v>
      </c>
      <c r="M64" s="523" t="str">
        <f>S3_A2d</f>
        <v>Sélectionnez votre réponse</v>
      </c>
      <c r="N64" s="522" t="str">
        <f t="shared" si="2"/>
        <v>non répondu</v>
      </c>
      <c r="O64" s="522">
        <v>1</v>
      </c>
      <c r="P64" s="323" t="e">
        <f t="shared" si="1"/>
        <v>#VALUE!</v>
      </c>
      <c r="Q64" s="826"/>
      <c r="R64" s="834"/>
      <c r="S64" s="806"/>
      <c r="T64" s="830"/>
      <c r="U64" s="520"/>
      <c r="V64" s="477"/>
    </row>
    <row r="65" spans="1:22" ht="20.100000000000001" customHeight="1" x14ac:dyDescent="0.25">
      <c r="A65" s="477"/>
      <c r="B65" s="477"/>
      <c r="C65" s="477"/>
      <c r="D65" s="477"/>
      <c r="E65" s="477"/>
      <c r="F65" s="477"/>
      <c r="G65" s="477"/>
      <c r="H65" s="477"/>
      <c r="I65" s="818"/>
      <c r="J65" s="812"/>
      <c r="K65" s="522" t="s">
        <v>70</v>
      </c>
      <c r="L65" s="479" t="s">
        <v>277</v>
      </c>
      <c r="M65" s="523" t="str">
        <f>S3_A2e</f>
        <v>Sélectionnez votre réponse</v>
      </c>
      <c r="N65" s="522" t="str">
        <f t="shared" si="2"/>
        <v>non répondu</v>
      </c>
      <c r="O65" s="498">
        <v>1</v>
      </c>
      <c r="P65" s="301" t="e">
        <f t="shared" si="1"/>
        <v>#VALUE!</v>
      </c>
      <c r="Q65" s="826"/>
      <c r="R65" s="834"/>
      <c r="S65" s="806"/>
      <c r="T65" s="830"/>
      <c r="U65" s="520"/>
      <c r="V65" s="477"/>
    </row>
    <row r="66" spans="1:22" ht="20.100000000000001" customHeight="1" x14ac:dyDescent="0.25">
      <c r="A66" s="477"/>
      <c r="B66" s="477"/>
      <c r="C66" s="477"/>
      <c r="D66" s="477"/>
      <c r="E66" s="477"/>
      <c r="F66" s="477"/>
      <c r="G66" s="477"/>
      <c r="H66" s="477"/>
      <c r="I66" s="818"/>
      <c r="J66" s="812"/>
      <c r="K66" s="498" t="s">
        <v>71</v>
      </c>
      <c r="L66" s="1" t="s">
        <v>278</v>
      </c>
      <c r="M66" s="307" t="str">
        <f>S3_A2f</f>
        <v>Sélectionnez votre réponse</v>
      </c>
      <c r="N66" s="497" t="str">
        <f t="shared" si="2"/>
        <v>non répondu</v>
      </c>
      <c r="O66" s="497">
        <v>1</v>
      </c>
      <c r="P66" s="309" t="e">
        <f t="shared" si="1"/>
        <v>#VALUE!</v>
      </c>
      <c r="Q66" s="826"/>
      <c r="R66" s="834"/>
      <c r="S66" s="806"/>
      <c r="T66" s="830"/>
      <c r="U66" s="520"/>
      <c r="V66" s="477"/>
    </row>
    <row r="67" spans="1:22" ht="20.100000000000001" customHeight="1" x14ac:dyDescent="0.25">
      <c r="A67" s="477"/>
      <c r="B67" s="477"/>
      <c r="C67" s="477"/>
      <c r="D67" s="477"/>
      <c r="E67" s="477"/>
      <c r="F67" s="477"/>
      <c r="G67" s="477"/>
      <c r="H67" s="477"/>
      <c r="I67" s="818"/>
      <c r="J67" s="812"/>
      <c r="K67" s="498" t="s">
        <v>72</v>
      </c>
      <c r="L67" s="527" t="s">
        <v>279</v>
      </c>
      <c r="M67" s="300" t="str">
        <f>S3_A2g</f>
        <v>Sélectionnez votre réponse</v>
      </c>
      <c r="N67" s="498" t="str">
        <f t="shared" si="2"/>
        <v>non répondu</v>
      </c>
      <c r="O67" s="498">
        <v>1</v>
      </c>
      <c r="P67" s="301" t="e">
        <f t="shared" si="1"/>
        <v>#VALUE!</v>
      </c>
      <c r="Q67" s="826"/>
      <c r="R67" s="834"/>
      <c r="S67" s="806"/>
      <c r="T67" s="830"/>
      <c r="U67" s="520"/>
      <c r="V67" s="477"/>
    </row>
    <row r="68" spans="1:22" ht="20.100000000000001" customHeight="1" x14ac:dyDescent="0.25">
      <c r="A68" s="477"/>
      <c r="B68" s="477"/>
      <c r="C68" s="477"/>
      <c r="D68" s="477"/>
      <c r="E68" s="477"/>
      <c r="F68" s="477"/>
      <c r="G68" s="477"/>
      <c r="H68" s="477"/>
      <c r="I68" s="818"/>
      <c r="J68" s="812"/>
      <c r="K68" s="498" t="s">
        <v>73</v>
      </c>
      <c r="L68" s="478" t="s">
        <v>280</v>
      </c>
      <c r="M68" s="523" t="str">
        <f>S3_A2h</f>
        <v>Sélectionnez votre réponse</v>
      </c>
      <c r="N68" s="522" t="str">
        <f t="shared" si="2"/>
        <v>non répondu</v>
      </c>
      <c r="O68" s="522">
        <v>1</v>
      </c>
      <c r="P68" s="323" t="e">
        <f t="shared" si="1"/>
        <v>#VALUE!</v>
      </c>
      <c r="Q68" s="826"/>
      <c r="R68" s="834"/>
      <c r="S68" s="806"/>
      <c r="T68" s="830"/>
      <c r="U68" s="520"/>
      <c r="V68" s="477"/>
    </row>
    <row r="69" spans="1:22" ht="20.100000000000001" customHeight="1" x14ac:dyDescent="0.25">
      <c r="A69" s="477"/>
      <c r="B69" s="477"/>
      <c r="C69" s="477"/>
      <c r="D69" s="477"/>
      <c r="E69" s="477"/>
      <c r="F69" s="477"/>
      <c r="G69" s="477"/>
      <c r="H69" s="477"/>
      <c r="I69" s="818"/>
      <c r="J69" s="812"/>
      <c r="K69" s="522" t="s">
        <v>74</v>
      </c>
      <c r="L69" s="479" t="s">
        <v>707</v>
      </c>
      <c r="M69" s="523" t="str">
        <f>S3_A3a</f>
        <v>Sélectionnez votre réponse</v>
      </c>
      <c r="N69" s="522" t="str">
        <f t="shared" si="2"/>
        <v>non répondu</v>
      </c>
      <c r="O69" s="522">
        <v>0.5</v>
      </c>
      <c r="P69" s="323" t="e">
        <f t="shared" si="1"/>
        <v>#VALUE!</v>
      </c>
      <c r="Q69" s="826"/>
      <c r="R69" s="834"/>
      <c r="S69" s="806"/>
      <c r="T69" s="830"/>
      <c r="U69" s="520"/>
      <c r="V69" s="477"/>
    </row>
    <row r="70" spans="1:22" ht="20.100000000000001" customHeight="1" x14ac:dyDescent="0.25">
      <c r="A70" s="477"/>
      <c r="B70" s="477"/>
      <c r="C70" s="477"/>
      <c r="D70" s="477"/>
      <c r="E70" s="477"/>
      <c r="F70" s="477"/>
      <c r="G70" s="477"/>
      <c r="H70" s="477"/>
      <c r="I70" s="818"/>
      <c r="J70" s="812"/>
      <c r="K70" s="522" t="s">
        <v>75</v>
      </c>
      <c r="L70" s="479" t="s">
        <v>707</v>
      </c>
      <c r="M70" s="523" t="str">
        <f>S3_A3b</f>
        <v>Sélectionnez votre réponse</v>
      </c>
      <c r="N70" s="522" t="str">
        <f t="shared" si="2"/>
        <v>non répondu</v>
      </c>
      <c r="O70" s="522">
        <v>0.5</v>
      </c>
      <c r="P70" s="323" t="e">
        <f t="shared" si="1"/>
        <v>#VALUE!</v>
      </c>
      <c r="Q70" s="826"/>
      <c r="R70" s="834"/>
      <c r="S70" s="806"/>
      <c r="T70" s="830"/>
      <c r="U70" s="520"/>
      <c r="V70" s="477"/>
    </row>
    <row r="71" spans="1:22" ht="20.100000000000001" customHeight="1" x14ac:dyDescent="0.25">
      <c r="A71" s="477"/>
      <c r="B71" s="477"/>
      <c r="C71" s="477"/>
      <c r="D71" s="477"/>
      <c r="E71" s="477"/>
      <c r="F71" s="477"/>
      <c r="G71" s="477"/>
      <c r="H71" s="477"/>
      <c r="I71" s="818"/>
      <c r="J71" s="812"/>
      <c r="K71" s="498" t="s">
        <v>33</v>
      </c>
      <c r="L71" s="528" t="s">
        <v>281</v>
      </c>
      <c r="M71" s="300" t="str">
        <f>S3_A4a</f>
        <v>Sélectionnez votre réponse</v>
      </c>
      <c r="N71" s="498" t="str">
        <f t="shared" si="2"/>
        <v>non répondu</v>
      </c>
      <c r="O71" s="498">
        <v>0.5</v>
      </c>
      <c r="P71" s="301" t="e">
        <f t="shared" si="1"/>
        <v>#VALUE!</v>
      </c>
      <c r="Q71" s="826"/>
      <c r="R71" s="834"/>
      <c r="S71" s="806"/>
      <c r="T71" s="830"/>
      <c r="U71" s="520"/>
      <c r="V71" s="477"/>
    </row>
    <row r="72" spans="1:22" ht="20.100000000000001" customHeight="1" x14ac:dyDescent="0.25">
      <c r="A72" s="477"/>
      <c r="B72" s="477"/>
      <c r="C72" s="477"/>
      <c r="D72" s="477"/>
      <c r="E72" s="477"/>
      <c r="F72" s="477"/>
      <c r="G72" s="477"/>
      <c r="H72" s="477"/>
      <c r="I72" s="818"/>
      <c r="J72" s="812"/>
      <c r="K72" s="498" t="s">
        <v>35</v>
      </c>
      <c r="L72" s="1" t="s">
        <v>281</v>
      </c>
      <c r="M72" s="307" t="str">
        <f>S3_A4b</f>
        <v>Sélectionnez votre réponse</v>
      </c>
      <c r="N72" s="497" t="str">
        <f t="shared" si="2"/>
        <v>non répondu</v>
      </c>
      <c r="O72" s="497">
        <v>0.5</v>
      </c>
      <c r="P72" s="309" t="e">
        <f t="shared" si="1"/>
        <v>#VALUE!</v>
      </c>
      <c r="Q72" s="826"/>
      <c r="R72" s="834"/>
      <c r="S72" s="806"/>
      <c r="T72" s="830"/>
      <c r="U72" s="520"/>
      <c r="V72" s="477"/>
    </row>
    <row r="73" spans="1:22" ht="20.100000000000001" customHeight="1" x14ac:dyDescent="0.25">
      <c r="A73" s="477"/>
      <c r="B73" s="477"/>
      <c r="C73" s="477"/>
      <c r="D73" s="477"/>
      <c r="E73" s="477"/>
      <c r="F73" s="477"/>
      <c r="G73" s="477"/>
      <c r="H73" s="477"/>
      <c r="I73" s="818"/>
      <c r="J73" s="812"/>
      <c r="K73" s="498" t="s">
        <v>49</v>
      </c>
      <c r="L73" s="527" t="s">
        <v>282</v>
      </c>
      <c r="M73" s="300" t="str">
        <f>S3_A5</f>
        <v>Sélectionnez votre réponse</v>
      </c>
      <c r="N73" s="498" t="str">
        <f t="shared" si="2"/>
        <v>non répondu</v>
      </c>
      <c r="O73" s="498">
        <v>1</v>
      </c>
      <c r="P73" s="301" t="e">
        <f t="shared" si="1"/>
        <v>#VALUE!</v>
      </c>
      <c r="Q73" s="826"/>
      <c r="R73" s="834"/>
      <c r="S73" s="806"/>
      <c r="T73" s="830"/>
      <c r="U73" s="520"/>
      <c r="V73" s="477"/>
    </row>
    <row r="74" spans="1:22" ht="20.100000000000001" customHeight="1" x14ac:dyDescent="0.25">
      <c r="A74" s="477"/>
      <c r="B74" s="477"/>
      <c r="C74" s="477"/>
      <c r="D74" s="477"/>
      <c r="E74" s="477"/>
      <c r="F74" s="477"/>
      <c r="G74" s="477"/>
      <c r="H74" s="477"/>
      <c r="I74" s="818"/>
      <c r="J74" s="812"/>
      <c r="K74" s="498" t="s">
        <v>51</v>
      </c>
      <c r="L74" s="1" t="s">
        <v>283</v>
      </c>
      <c r="M74" s="307" t="str">
        <f>S3_A6</f>
        <v>Sélectionnez votre réponse</v>
      </c>
      <c r="N74" s="497" t="str">
        <f t="shared" si="2"/>
        <v>non répondu</v>
      </c>
      <c r="O74" s="497">
        <v>1</v>
      </c>
      <c r="P74" s="309" t="e">
        <f t="shared" si="1"/>
        <v>#VALUE!</v>
      </c>
      <c r="Q74" s="826"/>
      <c r="R74" s="834"/>
      <c r="S74" s="806"/>
      <c r="T74" s="830"/>
      <c r="U74" s="520"/>
      <c r="V74" s="477"/>
    </row>
    <row r="75" spans="1:22" ht="20.100000000000001" customHeight="1" x14ac:dyDescent="0.25">
      <c r="A75" s="477"/>
      <c r="B75" s="477"/>
      <c r="C75" s="477"/>
      <c r="D75" s="477"/>
      <c r="E75" s="477"/>
      <c r="F75" s="477"/>
      <c r="G75" s="477"/>
      <c r="H75" s="477"/>
      <c r="I75" s="818"/>
      <c r="J75" s="812"/>
      <c r="K75" s="498" t="s">
        <v>76</v>
      </c>
      <c r="L75" s="527" t="s">
        <v>284</v>
      </c>
      <c r="M75" s="300" t="str">
        <f>S3_A7</f>
        <v>Sélectionnez votre réponse</v>
      </c>
      <c r="N75" s="498" t="str">
        <f t="shared" si="2"/>
        <v>non répondu</v>
      </c>
      <c r="O75" s="498">
        <v>1</v>
      </c>
      <c r="P75" s="301" t="e">
        <f t="shared" si="1"/>
        <v>#VALUE!</v>
      </c>
      <c r="Q75" s="826"/>
      <c r="R75" s="834"/>
      <c r="S75" s="806"/>
      <c r="T75" s="830"/>
      <c r="U75" s="520"/>
      <c r="V75" s="477"/>
    </row>
    <row r="76" spans="1:22" ht="20.100000000000001" customHeight="1" x14ac:dyDescent="0.25">
      <c r="A76" s="477"/>
      <c r="B76" s="477"/>
      <c r="C76" s="477"/>
      <c r="D76" s="477"/>
      <c r="E76" s="477"/>
      <c r="F76" s="477"/>
      <c r="G76" s="477"/>
      <c r="H76" s="477"/>
      <c r="I76" s="818"/>
      <c r="J76" s="812"/>
      <c r="K76" s="498" t="s">
        <v>77</v>
      </c>
      <c r="L76" s="527" t="s">
        <v>285</v>
      </c>
      <c r="M76" s="300" t="str">
        <f>S3_A8</f>
        <v>Sélectionnez votre réponse</v>
      </c>
      <c r="N76" s="498" t="str">
        <f t="shared" si="2"/>
        <v>non répondu</v>
      </c>
      <c r="O76" s="498">
        <v>1</v>
      </c>
      <c r="P76" s="301" t="e">
        <f t="shared" si="1"/>
        <v>#VALUE!</v>
      </c>
      <c r="Q76" s="826"/>
      <c r="R76" s="834"/>
      <c r="S76" s="806"/>
      <c r="T76" s="830"/>
      <c r="U76" s="520"/>
      <c r="V76" s="477"/>
    </row>
    <row r="77" spans="1:22" ht="20.100000000000001" customHeight="1" x14ac:dyDescent="0.25">
      <c r="A77" s="477"/>
      <c r="B77" s="477"/>
      <c r="C77" s="477"/>
      <c r="D77" s="477"/>
      <c r="E77" s="477"/>
      <c r="F77" s="477"/>
      <c r="G77" s="477"/>
      <c r="H77" s="477"/>
      <c r="I77" s="818"/>
      <c r="J77" s="812"/>
      <c r="K77" s="498" t="s">
        <v>78</v>
      </c>
      <c r="L77" s="478" t="s">
        <v>286</v>
      </c>
      <c r="M77" s="523" t="str">
        <f>S3_A9</f>
        <v>Sélectionnez votre réponse</v>
      </c>
      <c r="N77" s="522" t="str">
        <f t="shared" si="2"/>
        <v>non répondu</v>
      </c>
      <c r="O77" s="522">
        <v>1</v>
      </c>
      <c r="P77" s="323" t="e">
        <f t="shared" si="1"/>
        <v>#VALUE!</v>
      </c>
      <c r="Q77" s="826"/>
      <c r="R77" s="834"/>
      <c r="S77" s="806"/>
      <c r="T77" s="830"/>
      <c r="U77" s="520"/>
      <c r="V77" s="477"/>
    </row>
    <row r="78" spans="1:22" ht="20.100000000000001" customHeight="1" x14ac:dyDescent="0.25">
      <c r="A78" s="477"/>
      <c r="B78" s="477"/>
      <c r="C78" s="477"/>
      <c r="D78" s="477"/>
      <c r="E78" s="477"/>
      <c r="F78" s="477"/>
      <c r="G78" s="477"/>
      <c r="H78" s="477"/>
      <c r="I78" s="818"/>
      <c r="J78" s="812"/>
      <c r="K78" s="498" t="s">
        <v>79</v>
      </c>
      <c r="L78" s="528" t="s">
        <v>708</v>
      </c>
      <c r="M78" s="300" t="str">
        <f>S3_A10a</f>
        <v>Sélectionnez votre réponse</v>
      </c>
      <c r="N78" s="498" t="str">
        <f t="shared" si="2"/>
        <v>non répondu</v>
      </c>
      <c r="O78" s="498">
        <v>0.2</v>
      </c>
      <c r="P78" s="301" t="e">
        <f t="shared" si="1"/>
        <v>#VALUE!</v>
      </c>
      <c r="Q78" s="826"/>
      <c r="R78" s="834"/>
      <c r="S78" s="806"/>
      <c r="T78" s="830"/>
      <c r="U78" s="520"/>
      <c r="V78" s="477"/>
    </row>
    <row r="79" spans="1:22" ht="20.100000000000001" customHeight="1" x14ac:dyDescent="0.25">
      <c r="A79" s="477"/>
      <c r="B79" s="477"/>
      <c r="C79" s="477"/>
      <c r="D79" s="477"/>
      <c r="E79" s="477"/>
      <c r="F79" s="477"/>
      <c r="G79" s="477"/>
      <c r="H79" s="477"/>
      <c r="I79" s="818"/>
      <c r="J79" s="812"/>
      <c r="K79" s="498" t="s">
        <v>80</v>
      </c>
      <c r="L79" s="528" t="s">
        <v>709</v>
      </c>
      <c r="M79" s="300" t="str">
        <f>S3_A10b</f>
        <v>Sélectionnez votre réponse</v>
      </c>
      <c r="N79" s="498" t="str">
        <f t="shared" si="2"/>
        <v>non répondu</v>
      </c>
      <c r="O79" s="498">
        <v>0.2</v>
      </c>
      <c r="P79" s="301" t="e">
        <f t="shared" si="1"/>
        <v>#VALUE!</v>
      </c>
      <c r="Q79" s="826"/>
      <c r="R79" s="834"/>
      <c r="S79" s="806"/>
      <c r="T79" s="830"/>
      <c r="U79" s="520"/>
      <c r="V79" s="477"/>
    </row>
    <row r="80" spans="1:22" ht="20.100000000000001" customHeight="1" x14ac:dyDescent="0.25">
      <c r="A80" s="477"/>
      <c r="B80" s="477"/>
      <c r="C80" s="477"/>
      <c r="D80" s="477"/>
      <c r="E80" s="477"/>
      <c r="F80" s="477"/>
      <c r="G80" s="477"/>
      <c r="H80" s="477"/>
      <c r="I80" s="818"/>
      <c r="J80" s="812"/>
      <c r="K80" s="498" t="s">
        <v>81</v>
      </c>
      <c r="L80" s="528" t="s">
        <v>287</v>
      </c>
      <c r="M80" s="300" t="str">
        <f>S3_A10c</f>
        <v>Sélectionnez votre réponse</v>
      </c>
      <c r="N80" s="498" t="str">
        <f t="shared" si="2"/>
        <v>non répondu</v>
      </c>
      <c r="O80" s="498">
        <v>0.2</v>
      </c>
      <c r="P80" s="301" t="e">
        <f t="shared" si="1"/>
        <v>#VALUE!</v>
      </c>
      <c r="Q80" s="826"/>
      <c r="R80" s="834"/>
      <c r="S80" s="806"/>
      <c r="T80" s="830"/>
      <c r="U80" s="520"/>
      <c r="V80" s="477"/>
    </row>
    <row r="81" spans="1:22" ht="20.100000000000001" customHeight="1" x14ac:dyDescent="0.25">
      <c r="A81" s="477"/>
      <c r="B81" s="477"/>
      <c r="C81" s="477"/>
      <c r="D81" s="477"/>
      <c r="E81" s="477"/>
      <c r="F81" s="477"/>
      <c r="G81" s="477"/>
      <c r="H81" s="477"/>
      <c r="I81" s="818"/>
      <c r="J81" s="812"/>
      <c r="K81" s="522" t="s">
        <v>82</v>
      </c>
      <c r="L81" s="479" t="s">
        <v>288</v>
      </c>
      <c r="M81" s="523" t="str">
        <f>S3_A10d</f>
        <v>Sélectionnez votre réponse</v>
      </c>
      <c r="N81" s="522" t="str">
        <f t="shared" si="2"/>
        <v>non répondu</v>
      </c>
      <c r="O81" s="522">
        <v>0.2</v>
      </c>
      <c r="P81" s="323" t="e">
        <f t="shared" si="1"/>
        <v>#VALUE!</v>
      </c>
      <c r="Q81" s="826"/>
      <c r="R81" s="834"/>
      <c r="S81" s="806"/>
      <c r="T81" s="830"/>
      <c r="U81" s="520"/>
      <c r="V81" s="477"/>
    </row>
    <row r="82" spans="1:22" ht="20.100000000000001" customHeight="1" x14ac:dyDescent="0.25">
      <c r="A82" s="477"/>
      <c r="B82" s="477"/>
      <c r="C82" s="477"/>
      <c r="D82" s="477"/>
      <c r="E82" s="477"/>
      <c r="F82" s="477"/>
      <c r="G82" s="477"/>
      <c r="H82" s="477"/>
      <c r="I82" s="818"/>
      <c r="J82" s="812"/>
      <c r="K82" s="498" t="s">
        <v>83</v>
      </c>
      <c r="L82" s="528" t="s">
        <v>289</v>
      </c>
      <c r="M82" s="300" t="str">
        <f>S3_A10e</f>
        <v>Sélectionnez votre réponse</v>
      </c>
      <c r="N82" s="498" t="str">
        <f>HLOOKUP(M82,HMLN,3,FALSE)</f>
        <v>non répondu</v>
      </c>
      <c r="O82" s="498">
        <v>0.2</v>
      </c>
      <c r="P82" s="301" t="e">
        <f>N82*O82</f>
        <v>#VALUE!</v>
      </c>
      <c r="Q82" s="826"/>
      <c r="R82" s="834"/>
      <c r="S82" s="806"/>
      <c r="T82" s="830"/>
      <c r="U82" s="520"/>
      <c r="V82" s="477"/>
    </row>
    <row r="83" spans="1:22" ht="30" customHeight="1" x14ac:dyDescent="0.25">
      <c r="A83" s="477"/>
      <c r="B83" s="477"/>
      <c r="C83" s="477"/>
      <c r="D83" s="477"/>
      <c r="E83" s="477"/>
      <c r="F83" s="477"/>
      <c r="G83" s="477"/>
      <c r="H83" s="477"/>
      <c r="I83" s="818"/>
      <c r="J83" s="824"/>
      <c r="K83" s="522" t="s">
        <v>84</v>
      </c>
      <c r="L83" s="537" t="s">
        <v>290</v>
      </c>
      <c r="M83" s="523" t="str">
        <f>S3_A11</f>
        <v>Sélectionnez votre réponse</v>
      </c>
      <c r="N83" s="522" t="str">
        <f t="shared" si="2"/>
        <v>non répondu</v>
      </c>
      <c r="O83" s="522">
        <v>1</v>
      </c>
      <c r="P83" s="323" t="e">
        <f t="shared" si="1"/>
        <v>#VALUE!</v>
      </c>
      <c r="Q83" s="827"/>
      <c r="R83" s="836"/>
      <c r="S83" s="806"/>
      <c r="T83" s="830"/>
      <c r="U83" s="520"/>
      <c r="V83" s="477"/>
    </row>
    <row r="84" spans="1:22" ht="20.100000000000001" customHeight="1" x14ac:dyDescent="0.25">
      <c r="A84" s="477"/>
      <c r="B84" s="477"/>
      <c r="C84" s="477"/>
      <c r="D84" s="477"/>
      <c r="E84" s="477"/>
      <c r="F84" s="477"/>
      <c r="G84" s="477"/>
      <c r="H84" s="477"/>
      <c r="I84" s="818"/>
      <c r="J84" s="812" t="s">
        <v>344</v>
      </c>
      <c r="K84" s="498" t="s">
        <v>2</v>
      </c>
      <c r="L84" s="322" t="s">
        <v>298</v>
      </c>
      <c r="M84" s="307" t="str">
        <f>S3_B1</f>
        <v>Sélectionnez votre réponse</v>
      </c>
      <c r="N84" s="497" t="str">
        <f t="shared" si="2"/>
        <v>non répondu</v>
      </c>
      <c r="O84" s="498">
        <v>1</v>
      </c>
      <c r="P84" s="301" t="e">
        <f t="shared" si="1"/>
        <v>#VALUE!</v>
      </c>
      <c r="Q84" s="805" t="e">
        <f>SUMPRODUCT(N84:N88,O84:O88)/SUMIF(N84:N88,"&gt;0",O84:O88)</f>
        <v>#DIV/0!</v>
      </c>
      <c r="R84" s="768" t="e" cm="1">
        <f t="array" ref="R84">_xlfn.IFS(Q84&lt;LtoMCutoff,"Faible",AND(Q84&gt;=LtoMCutoff,Q84&lt;=MtoHCutoff),"Moyen",Q84&gt;MtoHCutoff,"Élevé")</f>
        <v>#DIV/0!</v>
      </c>
      <c r="S84" s="806"/>
      <c r="T84" s="830"/>
      <c r="U84" s="520"/>
      <c r="V84" s="477"/>
    </row>
    <row r="85" spans="1:22" ht="20.100000000000001" customHeight="1" x14ac:dyDescent="0.25">
      <c r="A85" s="477"/>
      <c r="B85" s="477"/>
      <c r="C85" s="477"/>
      <c r="D85" s="477"/>
      <c r="E85" s="477"/>
      <c r="F85" s="477"/>
      <c r="G85" s="477"/>
      <c r="H85" s="477"/>
      <c r="I85" s="818"/>
      <c r="J85" s="812"/>
      <c r="K85" s="497" t="s">
        <v>4</v>
      </c>
      <c r="L85" s="1" t="s">
        <v>299</v>
      </c>
      <c r="M85" s="300" t="str">
        <f>S3_B2</f>
        <v>Sélectionnez votre réponse</v>
      </c>
      <c r="N85" s="536" t="str">
        <f t="shared" si="2"/>
        <v>non répondu</v>
      </c>
      <c r="O85" s="498">
        <v>1</v>
      </c>
      <c r="P85" s="301" t="e">
        <f t="shared" si="1"/>
        <v>#VALUE!</v>
      </c>
      <c r="Q85" s="806"/>
      <c r="R85" s="768"/>
      <c r="S85" s="806"/>
      <c r="T85" s="830"/>
      <c r="U85" s="520"/>
      <c r="V85" s="477"/>
    </row>
    <row r="86" spans="1:22" ht="20.100000000000001" customHeight="1" x14ac:dyDescent="0.25">
      <c r="A86" s="477"/>
      <c r="B86" s="477"/>
      <c r="C86" s="477"/>
      <c r="D86" s="477"/>
      <c r="E86" s="477"/>
      <c r="F86" s="477"/>
      <c r="G86" s="477"/>
      <c r="H86" s="477"/>
      <c r="I86" s="818"/>
      <c r="J86" s="812"/>
      <c r="K86" s="498" t="s">
        <v>6</v>
      </c>
      <c r="L86" s="322" t="s">
        <v>300</v>
      </c>
      <c r="M86" s="523" t="str">
        <f>S3_B3</f>
        <v>Sélectionnez votre réponse</v>
      </c>
      <c r="N86" s="498" t="str">
        <f t="shared" si="2"/>
        <v>non répondu</v>
      </c>
      <c r="O86" s="498">
        <v>1</v>
      </c>
      <c r="P86" s="301" t="e">
        <f t="shared" si="1"/>
        <v>#VALUE!</v>
      </c>
      <c r="Q86" s="806"/>
      <c r="R86" s="768"/>
      <c r="S86" s="806"/>
      <c r="T86" s="830"/>
      <c r="U86" s="520"/>
      <c r="V86" s="477"/>
    </row>
    <row r="87" spans="1:22" ht="20.100000000000001" customHeight="1" x14ac:dyDescent="0.25">
      <c r="A87" s="477"/>
      <c r="B87" s="477"/>
      <c r="C87" s="477"/>
      <c r="D87" s="477"/>
      <c r="E87" s="477"/>
      <c r="F87" s="477"/>
      <c r="G87" s="477"/>
      <c r="H87" s="477"/>
      <c r="I87" s="818"/>
      <c r="J87" s="812"/>
      <c r="K87" s="498" t="s">
        <v>8</v>
      </c>
      <c r="L87" s="322" t="s">
        <v>301</v>
      </c>
      <c r="M87" s="300" t="str">
        <f>S3_B4</f>
        <v>Sélectionnez votre réponse</v>
      </c>
      <c r="N87" s="522" t="str">
        <f t="shared" si="2"/>
        <v>non répondu</v>
      </c>
      <c r="O87" s="498">
        <v>1</v>
      </c>
      <c r="P87" s="301" t="e">
        <f t="shared" si="1"/>
        <v>#VALUE!</v>
      </c>
      <c r="Q87" s="806"/>
      <c r="R87" s="768"/>
      <c r="S87" s="806"/>
      <c r="T87" s="830"/>
      <c r="U87" s="520"/>
      <c r="V87" s="477"/>
    </row>
    <row r="88" spans="1:22" ht="20.100000000000001" customHeight="1" x14ac:dyDescent="0.25">
      <c r="A88" s="477"/>
      <c r="B88" s="477"/>
      <c r="C88" s="477"/>
      <c r="D88" s="477"/>
      <c r="E88" s="477"/>
      <c r="F88" s="477"/>
      <c r="G88" s="477"/>
      <c r="H88" s="477"/>
      <c r="I88" s="818"/>
      <c r="J88" s="812"/>
      <c r="K88" s="497" t="s">
        <v>9</v>
      </c>
      <c r="L88" s="1" t="s">
        <v>302</v>
      </c>
      <c r="M88" s="307" t="str">
        <f>S3_B5</f>
        <v>Sélectionnez votre réponse</v>
      </c>
      <c r="N88" s="497" t="str">
        <f t="shared" si="2"/>
        <v>non répondu</v>
      </c>
      <c r="O88" s="497">
        <v>1</v>
      </c>
      <c r="P88" s="309" t="e">
        <f t="shared" si="1"/>
        <v>#VALUE!</v>
      </c>
      <c r="Q88" s="806"/>
      <c r="R88" s="768"/>
      <c r="S88" s="806"/>
      <c r="T88" s="830"/>
      <c r="U88" s="520"/>
      <c r="V88" s="477"/>
    </row>
    <row r="89" spans="1:22" ht="20.100000000000001" customHeight="1" x14ac:dyDescent="0.25">
      <c r="A89" s="477"/>
      <c r="B89" s="477"/>
      <c r="C89" s="477"/>
      <c r="D89" s="477"/>
      <c r="E89" s="477"/>
      <c r="F89" s="477"/>
      <c r="G89" s="477"/>
      <c r="H89" s="477"/>
      <c r="I89" s="818"/>
      <c r="J89" s="811" t="s">
        <v>246</v>
      </c>
      <c r="K89" s="498" t="s">
        <v>10</v>
      </c>
      <c r="L89" s="322" t="s">
        <v>689</v>
      </c>
      <c r="M89" s="300" t="str">
        <f>S3_C1</f>
        <v>Sélectionnez votre réponse</v>
      </c>
      <c r="N89" s="536" t="str">
        <f t="shared" si="2"/>
        <v>non répondu</v>
      </c>
      <c r="O89" s="498">
        <v>1</v>
      </c>
      <c r="P89" s="301" t="e">
        <f t="shared" si="1"/>
        <v>#VALUE!</v>
      </c>
      <c r="Q89" s="805" t="e">
        <f>SUMPRODUCT(N89:N91,O89:O91)/SUMIF(N89:N91,"&gt;0",O89:O91)</f>
        <v>#DIV/0!</v>
      </c>
      <c r="R89" s="840" t="e" cm="1">
        <f t="array" ref="R89">_xlfn.IFS(Q89&lt;LtoMCutoff,"Faible",AND(Q89&gt;=LtoMCutoff,Q89&lt;=MtoHCutoff),"Moyen",Q89&gt;MtoHCutoff,"Élevé")</f>
        <v>#DIV/0!</v>
      </c>
      <c r="S89" s="806"/>
      <c r="T89" s="830"/>
      <c r="U89" s="520"/>
      <c r="V89" s="477"/>
    </row>
    <row r="90" spans="1:22" ht="20.100000000000001" customHeight="1" x14ac:dyDescent="0.25">
      <c r="A90" s="477"/>
      <c r="B90" s="477"/>
      <c r="C90" s="477"/>
      <c r="D90" s="477"/>
      <c r="E90" s="477"/>
      <c r="F90" s="477"/>
      <c r="G90" s="477"/>
      <c r="H90" s="477"/>
      <c r="I90" s="818"/>
      <c r="J90" s="812"/>
      <c r="K90" s="522" t="s">
        <v>12</v>
      </c>
      <c r="L90" s="480" t="s">
        <v>303</v>
      </c>
      <c r="M90" s="307" t="str">
        <f>S3_C2</f>
        <v>Sélectionnez votre réponse</v>
      </c>
      <c r="N90" s="498" t="str">
        <f t="shared" si="2"/>
        <v>non répondu</v>
      </c>
      <c r="O90" s="498">
        <v>1</v>
      </c>
      <c r="P90" s="301" t="e">
        <f t="shared" si="1"/>
        <v>#VALUE!</v>
      </c>
      <c r="Q90" s="806"/>
      <c r="R90" s="837"/>
      <c r="S90" s="806"/>
      <c r="T90" s="830"/>
      <c r="U90" s="520"/>
      <c r="V90" s="477"/>
    </row>
    <row r="91" spans="1:22" ht="20.100000000000001" customHeight="1" x14ac:dyDescent="0.25">
      <c r="A91" s="477"/>
      <c r="B91" s="477"/>
      <c r="C91" s="477"/>
      <c r="D91" s="477"/>
      <c r="E91" s="477"/>
      <c r="F91" s="477"/>
      <c r="G91" s="477"/>
      <c r="H91" s="477"/>
      <c r="I91" s="818"/>
      <c r="J91" s="812"/>
      <c r="K91" s="522" t="s">
        <v>14</v>
      </c>
      <c r="L91" s="479" t="s">
        <v>688</v>
      </c>
      <c r="M91" s="300" t="str">
        <f>S3_C3</f>
        <v>Sélectionnez votre réponse</v>
      </c>
      <c r="N91" s="522" t="str">
        <f t="shared" si="2"/>
        <v>non répondu</v>
      </c>
      <c r="O91" s="522">
        <v>1</v>
      </c>
      <c r="P91" s="323" t="e">
        <f t="shared" si="1"/>
        <v>#VALUE!</v>
      </c>
      <c r="Q91" s="810"/>
      <c r="R91" s="838"/>
      <c r="S91" s="806"/>
      <c r="T91" s="830"/>
      <c r="U91" s="520"/>
      <c r="V91" s="477"/>
    </row>
    <row r="92" spans="1:22" ht="20.100000000000001" customHeight="1" x14ac:dyDescent="0.25">
      <c r="A92" s="477"/>
      <c r="B92" s="477"/>
      <c r="C92" s="477"/>
      <c r="D92" s="477"/>
      <c r="E92" s="477"/>
      <c r="F92" s="477"/>
      <c r="G92" s="477"/>
      <c r="H92" s="477"/>
      <c r="I92" s="818"/>
      <c r="J92" s="811" t="s">
        <v>682</v>
      </c>
      <c r="K92" s="497" t="s">
        <v>18</v>
      </c>
      <c r="L92" s="1" t="s">
        <v>698</v>
      </c>
      <c r="M92" s="307" t="str">
        <f>S3_D1</f>
        <v>Sélectionnez votre réponse</v>
      </c>
      <c r="N92" s="498" t="str">
        <f t="shared" si="2"/>
        <v>non répondu</v>
      </c>
      <c r="O92" s="498">
        <v>1</v>
      </c>
      <c r="P92" s="301" t="e">
        <f t="shared" si="1"/>
        <v>#VALUE!</v>
      </c>
      <c r="Q92" s="805" t="e">
        <f>SUMPRODUCT(N92:N94,O92:O94)/SUMIF(N92:N94,"&gt;0",O92:O94)</f>
        <v>#DIV/0!</v>
      </c>
      <c r="R92" s="768" t="e" cm="1">
        <f t="array" ref="R92">_xlfn.IFS(Q92&lt;LtoMCutoff,"Faible",AND(Q92&gt;=LtoMCutoff,Q92&lt;=MtoHCutoff),"Moyen",Q92&gt;MtoHCutoff,"Élevé")</f>
        <v>#DIV/0!</v>
      </c>
      <c r="S92" s="806"/>
      <c r="T92" s="830"/>
      <c r="U92" s="520"/>
      <c r="V92" s="477"/>
    </row>
    <row r="93" spans="1:22" ht="20.100000000000001" customHeight="1" x14ac:dyDescent="0.25">
      <c r="A93" s="477"/>
      <c r="B93" s="477"/>
      <c r="C93" s="477"/>
      <c r="D93" s="477"/>
      <c r="E93" s="477"/>
      <c r="F93" s="477"/>
      <c r="G93" s="477"/>
      <c r="H93" s="477"/>
      <c r="I93" s="818"/>
      <c r="J93" s="812"/>
      <c r="K93" s="498" t="s">
        <v>20</v>
      </c>
      <c r="L93" s="322" t="s">
        <v>699</v>
      </c>
      <c r="M93" s="300" t="str">
        <f>S3_D2</f>
        <v>Sélectionnez votre réponse</v>
      </c>
      <c r="N93" s="522" t="str">
        <f t="shared" si="2"/>
        <v>non répondu</v>
      </c>
      <c r="O93" s="498">
        <v>1</v>
      </c>
      <c r="P93" s="301" t="e">
        <f t="shared" si="1"/>
        <v>#VALUE!</v>
      </c>
      <c r="Q93" s="806"/>
      <c r="R93" s="768"/>
      <c r="S93" s="806"/>
      <c r="T93" s="830"/>
      <c r="U93" s="520"/>
      <c r="V93" s="477"/>
    </row>
    <row r="94" spans="1:22" ht="20.100000000000001" customHeight="1" thickBot="1" x14ac:dyDescent="0.3">
      <c r="A94" s="477"/>
      <c r="B94" s="477"/>
      <c r="C94" s="477"/>
      <c r="D94" s="477"/>
      <c r="E94" s="477"/>
      <c r="F94" s="477"/>
      <c r="G94" s="477"/>
      <c r="H94" s="477"/>
      <c r="I94" s="819"/>
      <c r="J94" s="816"/>
      <c r="K94" s="538" t="s">
        <v>21</v>
      </c>
      <c r="L94" s="539" t="s">
        <v>700</v>
      </c>
      <c r="M94" s="540" t="str">
        <f>S3_D3</f>
        <v>Sélectionnez votre réponse</v>
      </c>
      <c r="N94" s="531" t="str">
        <f t="shared" si="2"/>
        <v>non répondu</v>
      </c>
      <c r="O94" s="531">
        <v>1</v>
      </c>
      <c r="P94" s="532" t="e">
        <f t="shared" si="1"/>
        <v>#VALUE!</v>
      </c>
      <c r="Q94" s="807"/>
      <c r="R94" s="832"/>
      <c r="S94" s="807"/>
      <c r="T94" s="831"/>
      <c r="U94" s="520"/>
      <c r="V94" s="477"/>
    </row>
    <row r="95" spans="1:22" ht="18.75" customHeight="1" x14ac:dyDescent="0.25">
      <c r="A95" s="477"/>
      <c r="B95" s="477"/>
      <c r="C95" s="477"/>
      <c r="D95" s="477"/>
      <c r="E95" s="477"/>
      <c r="F95" s="477"/>
      <c r="G95" s="477"/>
      <c r="H95" s="477"/>
      <c r="I95" s="477"/>
      <c r="J95" s="477"/>
      <c r="K95" s="477"/>
      <c r="L95" s="477"/>
      <c r="M95" s="477"/>
      <c r="N95" s="477"/>
      <c r="O95" s="477"/>
      <c r="P95" s="477"/>
      <c r="Q95" s="477"/>
      <c r="R95" s="477"/>
      <c r="S95" s="477"/>
      <c r="T95" s="541"/>
      <c r="U95" s="477"/>
      <c r="V95" s="477"/>
    </row>
    <row r="96" spans="1:22" ht="19.5" customHeight="1" x14ac:dyDescent="0.25">
      <c r="A96" s="477"/>
      <c r="B96" s="477"/>
      <c r="C96" s="477"/>
      <c r="D96" s="477"/>
      <c r="E96" s="477"/>
      <c r="F96" s="477"/>
      <c r="G96" s="477"/>
      <c r="H96" s="477"/>
      <c r="I96" s="477"/>
      <c r="J96" s="804" t="s">
        <v>808</v>
      </c>
      <c r="K96" s="804"/>
      <c r="L96" s="266"/>
      <c r="M96" s="477"/>
      <c r="N96" s="477"/>
      <c r="O96" s="477"/>
      <c r="R96" s="846" t="s">
        <v>352</v>
      </c>
      <c r="S96" s="846"/>
      <c r="T96" s="477"/>
      <c r="U96" s="477"/>
      <c r="V96" s="477"/>
    </row>
    <row r="97" spans="1:22" ht="19.5" customHeight="1" x14ac:dyDescent="0.25">
      <c r="A97" s="477"/>
      <c r="B97" s="477"/>
      <c r="C97" s="477"/>
      <c r="D97" s="477"/>
      <c r="E97" s="477"/>
      <c r="F97" s="477"/>
      <c r="G97" s="477"/>
      <c r="H97" s="477"/>
      <c r="I97" s="477"/>
      <c r="J97" s="804"/>
      <c r="K97" s="804"/>
      <c r="L97" s="266"/>
      <c r="M97" s="724" t="s">
        <v>803</v>
      </c>
      <c r="N97" s="724"/>
      <c r="O97" s="109"/>
      <c r="P97" s="109"/>
      <c r="R97" s="846"/>
      <c r="S97" s="846"/>
      <c r="T97" s="477"/>
      <c r="U97" s="477"/>
      <c r="V97" s="477"/>
    </row>
    <row r="98" spans="1:22" s="212" customFormat="1" ht="15" customHeight="1" x14ac:dyDescent="0.25">
      <c r="A98" s="542"/>
      <c r="B98" s="542"/>
      <c r="C98" s="542"/>
      <c r="D98" s="542"/>
      <c r="E98" s="542"/>
      <c r="F98" s="542"/>
      <c r="G98" s="542"/>
      <c r="H98" s="542"/>
      <c r="I98" s="542"/>
      <c r="J98" s="543"/>
      <c r="K98" s="543"/>
      <c r="L98" s="542"/>
      <c r="M98" s="542"/>
      <c r="N98" s="542"/>
      <c r="O98" s="542"/>
      <c r="P98" s="542"/>
      <c r="Q98" s="543"/>
      <c r="R98" s="543"/>
      <c r="S98" s="542"/>
      <c r="T98" s="542"/>
      <c r="U98" s="542"/>
      <c r="V98" s="542"/>
    </row>
    <row r="99" spans="1:22" s="212" customFormat="1" ht="15" customHeight="1" x14ac:dyDescent="0.25">
      <c r="A99" s="542"/>
      <c r="B99" s="542"/>
      <c r="C99" s="542"/>
      <c r="D99" s="542"/>
      <c r="E99" s="542"/>
      <c r="F99" s="542"/>
      <c r="G99" s="542"/>
      <c r="H99" s="542"/>
      <c r="I99" s="542"/>
      <c r="J99" s="543"/>
      <c r="K99" s="543"/>
      <c r="L99" s="542"/>
      <c r="M99" s="542"/>
      <c r="N99" s="542"/>
      <c r="O99" s="542"/>
      <c r="P99" s="542"/>
      <c r="Q99" s="543"/>
      <c r="R99" s="543"/>
      <c r="S99" s="542"/>
      <c r="T99" s="542"/>
      <c r="U99" s="542"/>
      <c r="V99" s="542"/>
    </row>
    <row r="100" spans="1:22" s="212" customFormat="1" ht="15" hidden="1" customHeight="1" x14ac:dyDescent="0.25">
      <c r="A100" s="542"/>
      <c r="B100" s="542"/>
      <c r="C100" s="542"/>
      <c r="D100" s="542"/>
      <c r="E100" s="542"/>
      <c r="F100" s="542"/>
      <c r="G100" s="542"/>
      <c r="H100" s="542"/>
      <c r="I100" s="542"/>
      <c r="J100" s="543"/>
      <c r="K100" s="543"/>
      <c r="L100" s="542"/>
      <c r="M100" s="542"/>
      <c r="N100" s="542"/>
      <c r="O100" s="542"/>
      <c r="P100" s="542"/>
      <c r="Q100" s="543"/>
      <c r="R100" s="543"/>
      <c r="S100" s="542"/>
      <c r="T100" s="542"/>
      <c r="U100" s="542"/>
      <c r="V100" s="542"/>
    </row>
    <row r="101" spans="1:22" s="212" customFormat="1" ht="15" hidden="1" customHeight="1" x14ac:dyDescent="0.25">
      <c r="A101" s="542"/>
      <c r="B101" s="542"/>
      <c r="C101" s="542"/>
      <c r="D101" s="542"/>
      <c r="E101" s="542"/>
      <c r="F101" s="542"/>
      <c r="G101" s="542"/>
      <c r="H101" s="542"/>
      <c r="I101" s="542"/>
      <c r="J101" s="543"/>
      <c r="K101" s="543"/>
      <c r="L101" s="542"/>
      <c r="M101" s="542"/>
      <c r="N101" s="542"/>
      <c r="O101" s="542"/>
      <c r="P101" s="542"/>
      <c r="Q101" s="543"/>
      <c r="R101" s="543"/>
      <c r="S101" s="542"/>
      <c r="T101" s="542"/>
      <c r="U101" s="542"/>
      <c r="V101" s="542"/>
    </row>
    <row r="102" spans="1:22" s="212" customFormat="1" ht="15" hidden="1" customHeight="1" x14ac:dyDescent="0.25">
      <c r="A102" s="542"/>
      <c r="B102" s="542"/>
      <c r="C102" s="542"/>
      <c r="D102" s="542"/>
      <c r="E102" s="542"/>
      <c r="F102" s="542"/>
      <c r="G102" s="542"/>
      <c r="H102" s="542"/>
      <c r="I102" s="542"/>
      <c r="J102" s="543"/>
      <c r="K102" s="543"/>
      <c r="L102" s="542"/>
      <c r="M102" s="542"/>
      <c r="N102" s="542"/>
      <c r="O102" s="542"/>
      <c r="P102" s="542"/>
      <c r="Q102" s="543"/>
      <c r="R102" s="543"/>
      <c r="S102" s="542"/>
      <c r="T102" s="542"/>
      <c r="U102" s="542"/>
      <c r="V102" s="542"/>
    </row>
    <row r="103" spans="1:22" s="212" customFormat="1" ht="14.1" hidden="1" customHeight="1" x14ac:dyDescent="0.25">
      <c r="J103" s="543"/>
      <c r="K103" s="543"/>
      <c r="Q103" s="543"/>
      <c r="R103" s="543"/>
    </row>
  </sheetData>
  <sheetProtection algorithmName="SHA-512" hashValue="2SQz4guFx7WAcpzGvPnsPbsp8BDXnf//rgtyj7lJNtXzGPky/o0yUhPTm8mydE1NC3ZxBypzvZ+jey+KITk6nw==" saltValue="nLvp4HRJ6NwVoSBVtXrBrQ==" spinCount="100000" sheet="1" objects="1" scenarios="1"/>
  <mergeCells count="54">
    <mergeCell ref="R96:S97"/>
    <mergeCell ref="M97:N97"/>
    <mergeCell ref="S21:S36"/>
    <mergeCell ref="R21:R23"/>
    <mergeCell ref="R24:R28"/>
    <mergeCell ref="R33:R36"/>
    <mergeCell ref="R29:R32"/>
    <mergeCell ref="Q50:Q53"/>
    <mergeCell ref="Q54:Q56"/>
    <mergeCell ref="M7:O7"/>
    <mergeCell ref="M11:N11"/>
    <mergeCell ref="M9:N9"/>
    <mergeCell ref="R15:S15"/>
    <mergeCell ref="R16:S16"/>
    <mergeCell ref="T60:T94"/>
    <mergeCell ref="R92:R94"/>
    <mergeCell ref="R37:R49"/>
    <mergeCell ref="R50:R53"/>
    <mergeCell ref="R54:R56"/>
    <mergeCell ref="R57:R59"/>
    <mergeCell ref="R84:R88"/>
    <mergeCell ref="R89:R91"/>
    <mergeCell ref="S37:S59"/>
    <mergeCell ref="S60:S94"/>
    <mergeCell ref="R60:R83"/>
    <mergeCell ref="Y21:Y23"/>
    <mergeCell ref="J84:J88"/>
    <mergeCell ref="Q57:Q59"/>
    <mergeCell ref="Q60:Q83"/>
    <mergeCell ref="Q84:Q88"/>
    <mergeCell ref="Q21:Q23"/>
    <mergeCell ref="Q24:Q28"/>
    <mergeCell ref="Q29:Q32"/>
    <mergeCell ref="Q33:Q36"/>
    <mergeCell ref="Q37:Q49"/>
    <mergeCell ref="J37:J49"/>
    <mergeCell ref="J50:J53"/>
    <mergeCell ref="J54:J56"/>
    <mergeCell ref="J57:J59"/>
    <mergeCell ref="T21:T36"/>
    <mergeCell ref="T37:T59"/>
    <mergeCell ref="I21:I36"/>
    <mergeCell ref="J21:J23"/>
    <mergeCell ref="J24:J28"/>
    <mergeCell ref="J92:J94"/>
    <mergeCell ref="I60:I94"/>
    <mergeCell ref="I37:I59"/>
    <mergeCell ref="J60:J83"/>
    <mergeCell ref="J96:K97"/>
    <mergeCell ref="Q92:Q94"/>
    <mergeCell ref="J29:J32"/>
    <mergeCell ref="J33:J36"/>
    <mergeCell ref="Q89:Q91"/>
    <mergeCell ref="J89:J91"/>
  </mergeCells>
  <phoneticPr fontId="6" type="noConversion"/>
  <hyperlinks>
    <hyperlink ref="R96:S97" location="'Information complémentaire'!B4" display="To Supporting Information" xr:uid="{43CF243E-180D-4FC3-B0DE-9DED665DBE6B}"/>
    <hyperlink ref="J96:K97" location="Aperçu!B9" display="Back to Overview" xr:uid="{F07F6C70-BCC6-418F-82C4-A344E2E3DC03}"/>
    <hyperlink ref="M97:N97" location="'Calculs et formules'!H9" display="Retour en haut de page" xr:uid="{3EAF1AC9-8AFB-44BB-ACE5-FA2A422C3DA4}"/>
    <hyperlink ref="M9:O9" r:id="rId1" display="link goes here" xr:uid="{FD3A881D-33BC-41CD-915D-451D6F598164}"/>
    <hyperlink ref="M11:N11" r:id="rId2" display="link goes here" xr:uid="{72E7CE1D-E3CC-4B2D-869C-77778A004AF8}"/>
  </hyperlinks>
  <printOptions horizontalCentered="1"/>
  <pageMargins left="0.39370078740157483" right="0.39370078740157483" top="0.39370078740157483" bottom="0.39370078740157483" header="0.51181102362204722" footer="0.51181102362204722"/>
  <pageSetup scale="40" orientation="portrait" horizontalDpi="1200" verticalDpi="1200"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047D3-50FA-4611-87E6-477092637D8F}">
  <sheetPr>
    <tabColor theme="9"/>
    <pageSetUpPr fitToPage="1"/>
  </sheetPr>
  <dimension ref="A1:U533"/>
  <sheetViews>
    <sheetView showGridLines="0" zoomScaleNormal="100" zoomScaleSheetLayoutView="100" workbookViewId="0">
      <pane ySplit="3" topLeftCell="A4" activePane="bottomLeft" state="frozen"/>
      <selection pane="bottomLeft" activeCell="C4" sqref="C4:P7"/>
    </sheetView>
  </sheetViews>
  <sheetFormatPr defaultColWidth="0" defaultRowHeight="14.4" zeroHeight="1" x14ac:dyDescent="0.3"/>
  <cols>
    <col min="1" max="1" width="3.59765625" style="19" customWidth="1"/>
    <col min="2" max="3" width="8.8984375" style="19" customWidth="1"/>
    <col min="4" max="4" width="5.8984375" style="19" customWidth="1"/>
    <col min="5" max="18" width="8.8984375" style="19" customWidth="1"/>
    <col min="19" max="19" width="5.8984375" style="19" customWidth="1"/>
    <col min="20" max="20" width="3.59765625" style="19" customWidth="1"/>
    <col min="21" max="21" width="8.8984375" style="19" hidden="1" customWidth="1"/>
    <col min="22" max="16384" width="0" style="19" hidden="1"/>
  </cols>
  <sheetData>
    <row r="1" spans="1:21" ht="14.1" customHeight="1" x14ac:dyDescent="0.3">
      <c r="B1" s="849"/>
      <c r="C1" s="849"/>
      <c r="D1" s="849"/>
      <c r="E1" s="849"/>
      <c r="F1" s="849"/>
      <c r="G1" s="849"/>
      <c r="H1" s="849"/>
      <c r="I1" s="849"/>
      <c r="J1" s="849"/>
      <c r="K1" s="849"/>
      <c r="L1" s="849"/>
      <c r="M1" s="849"/>
      <c r="N1" s="849"/>
      <c r="O1" s="849"/>
      <c r="P1" s="849"/>
      <c r="Q1" s="849"/>
      <c r="R1" s="849"/>
      <c r="S1" s="849"/>
      <c r="T1" s="849"/>
    </row>
    <row r="2" spans="1:21" ht="50.1" customHeight="1" x14ac:dyDescent="0.3">
      <c r="B2" s="544"/>
      <c r="C2" s="545" t="e" vm="10">
        <v>#VALUE!</v>
      </c>
      <c r="D2" s="545"/>
      <c r="E2" s="546" t="s">
        <v>352</v>
      </c>
      <c r="F2" s="545"/>
      <c r="G2" s="545"/>
      <c r="H2" s="545"/>
      <c r="I2" s="545"/>
      <c r="J2" s="545"/>
      <c r="K2" s="545"/>
      <c r="L2" s="545"/>
      <c r="M2" s="545"/>
      <c r="N2" s="545"/>
      <c r="O2" s="545"/>
      <c r="P2" s="545"/>
      <c r="Q2" s="545"/>
      <c r="R2" s="545"/>
      <c r="S2" s="545"/>
      <c r="T2" s="547"/>
    </row>
    <row r="3" spans="1:21" ht="14.1" customHeight="1" x14ac:dyDescent="0.3">
      <c r="B3" s="33"/>
      <c r="C3" s="33"/>
      <c r="D3" s="33"/>
      <c r="E3" s="33"/>
      <c r="F3" s="33"/>
      <c r="G3" s="33"/>
      <c r="H3" s="33"/>
      <c r="I3" s="33"/>
      <c r="J3" s="33"/>
      <c r="K3" s="33"/>
      <c r="L3" s="33"/>
      <c r="M3" s="33"/>
      <c r="N3" s="33"/>
      <c r="O3" s="33"/>
      <c r="P3" s="33"/>
      <c r="Q3" s="1"/>
      <c r="R3" s="1"/>
      <c r="S3" s="1"/>
      <c r="T3" s="1"/>
    </row>
    <row r="4" spans="1:21" ht="19.5" customHeight="1" x14ac:dyDescent="0.3">
      <c r="B4" s="68"/>
      <c r="C4" s="663" t="s">
        <v>902</v>
      </c>
      <c r="D4" s="663"/>
      <c r="E4" s="663"/>
      <c r="F4" s="663"/>
      <c r="G4" s="663"/>
      <c r="H4" s="663"/>
      <c r="I4" s="663"/>
      <c r="J4" s="663"/>
      <c r="K4" s="663"/>
      <c r="L4" s="663"/>
      <c r="M4" s="663"/>
      <c r="N4" s="663"/>
      <c r="O4" s="663"/>
      <c r="P4" s="663"/>
      <c r="Q4" s="68"/>
      <c r="R4" s="848"/>
      <c r="S4" s="848"/>
      <c r="T4" s="1"/>
    </row>
    <row r="5" spans="1:21" ht="19.5" customHeight="1" x14ac:dyDescent="0.3">
      <c r="B5" s="68"/>
      <c r="C5" s="663"/>
      <c r="D5" s="663"/>
      <c r="E5" s="663"/>
      <c r="F5" s="663"/>
      <c r="G5" s="663"/>
      <c r="H5" s="663"/>
      <c r="I5" s="663"/>
      <c r="J5" s="663"/>
      <c r="K5" s="663"/>
      <c r="L5" s="663"/>
      <c r="M5" s="663"/>
      <c r="N5" s="663"/>
      <c r="O5" s="663"/>
      <c r="P5" s="663"/>
      <c r="Q5" s="68"/>
      <c r="R5" s="848"/>
      <c r="S5" s="848"/>
      <c r="T5" s="1"/>
    </row>
    <row r="6" spans="1:21" ht="19.5" customHeight="1" x14ac:dyDescent="0.3">
      <c r="B6" s="68"/>
      <c r="C6" s="663"/>
      <c r="D6" s="663"/>
      <c r="E6" s="663"/>
      <c r="F6" s="663"/>
      <c r="G6" s="663"/>
      <c r="H6" s="663"/>
      <c r="I6" s="663"/>
      <c r="J6" s="663"/>
      <c r="K6" s="663"/>
      <c r="L6" s="663"/>
      <c r="M6" s="663"/>
      <c r="N6" s="663"/>
      <c r="O6" s="663"/>
      <c r="P6" s="663"/>
      <c r="Q6" s="68"/>
      <c r="R6" s="848"/>
      <c r="S6" s="848"/>
      <c r="T6" s="1"/>
    </row>
    <row r="7" spans="1:21" ht="19.5" customHeight="1" x14ac:dyDescent="0.3">
      <c r="B7" s="68"/>
      <c r="C7" s="663"/>
      <c r="D7" s="663"/>
      <c r="E7" s="663"/>
      <c r="F7" s="663"/>
      <c r="G7" s="663"/>
      <c r="H7" s="663"/>
      <c r="I7" s="663"/>
      <c r="J7" s="663"/>
      <c r="K7" s="663"/>
      <c r="L7" s="663"/>
      <c r="M7" s="663"/>
      <c r="N7" s="663"/>
      <c r="O7" s="663"/>
      <c r="P7" s="663"/>
      <c r="Q7" s="68"/>
      <c r="R7" s="848"/>
      <c r="S7" s="848"/>
      <c r="T7" s="1"/>
    </row>
    <row r="8" spans="1:21" ht="19.5" customHeight="1" x14ac:dyDescent="0.3">
      <c r="B8" s="33"/>
      <c r="C8" s="33"/>
      <c r="D8" s="33"/>
      <c r="E8" s="33"/>
      <c r="F8" s="33"/>
      <c r="G8" s="33"/>
      <c r="H8" s="33"/>
      <c r="I8" s="548"/>
      <c r="J8" s="33"/>
      <c r="K8" s="33"/>
      <c r="L8" s="33"/>
      <c r="M8" s="33"/>
      <c r="N8" s="33"/>
      <c r="O8" s="33"/>
      <c r="P8" s="33"/>
      <c r="Q8" s="1"/>
      <c r="R8" s="1"/>
      <c r="S8" s="1"/>
      <c r="T8" s="1"/>
    </row>
    <row r="9" spans="1:21" ht="19.5" customHeight="1" x14ac:dyDescent="0.3">
      <c r="B9" s="77"/>
      <c r="C9" s="77"/>
      <c r="D9" s="77"/>
      <c r="E9" s="77"/>
      <c r="F9" s="77"/>
      <c r="G9" s="77"/>
      <c r="H9" s="77"/>
      <c r="I9" s="77"/>
      <c r="J9" s="77"/>
      <c r="K9" s="77"/>
      <c r="L9" s="77"/>
      <c r="M9" s="77"/>
      <c r="N9" s="77"/>
      <c r="O9" s="77"/>
      <c r="P9" s="77"/>
      <c r="Q9" s="77"/>
      <c r="R9" s="77"/>
      <c r="S9" s="77"/>
      <c r="T9" s="78"/>
    </row>
    <row r="10" spans="1:21" s="123" customFormat="1" ht="19.5" customHeight="1" x14ac:dyDescent="0.25">
      <c r="A10" s="193"/>
      <c r="C10" s="123" t="s">
        <v>393</v>
      </c>
      <c r="T10" s="193"/>
      <c r="U10" s="193"/>
    </row>
    <row r="11" spans="1:21" ht="19.5" customHeight="1" x14ac:dyDescent="0.3">
      <c r="B11" s="17"/>
      <c r="C11" s="17"/>
      <c r="D11" s="17"/>
      <c r="E11" s="17"/>
      <c r="F11" s="17"/>
      <c r="G11" s="17"/>
      <c r="H11" s="17"/>
      <c r="I11" s="17"/>
      <c r="J11" s="17"/>
      <c r="K11" s="17"/>
      <c r="L11" s="17"/>
      <c r="M11" s="17"/>
      <c r="N11" s="17"/>
      <c r="O11" s="17"/>
      <c r="P11" s="17"/>
      <c r="Q11" s="17"/>
      <c r="R11" s="17"/>
      <c r="S11" s="17"/>
      <c r="T11" s="1"/>
    </row>
    <row r="12" spans="1:21" ht="19.5" customHeight="1" x14ac:dyDescent="0.3">
      <c r="B12" s="13"/>
      <c r="C12" s="21" t="s">
        <v>353</v>
      </c>
      <c r="D12" s="21"/>
      <c r="E12" s="21"/>
      <c r="F12" s="21"/>
      <c r="G12" s="21"/>
      <c r="H12" s="21"/>
      <c r="I12" s="21"/>
      <c r="J12" s="21"/>
      <c r="K12" s="21"/>
      <c r="L12" s="21"/>
      <c r="M12" s="21"/>
      <c r="N12" s="21"/>
      <c r="O12" s="21"/>
      <c r="P12" s="21"/>
      <c r="Q12" s="21"/>
      <c r="R12" s="21"/>
      <c r="S12" s="21"/>
      <c r="T12" s="336"/>
    </row>
    <row r="13" spans="1:21" ht="19.5" customHeight="1" x14ac:dyDescent="0.3">
      <c r="B13" s="13"/>
      <c r="C13" s="856" t="s">
        <v>394</v>
      </c>
      <c r="D13" s="856"/>
      <c r="E13" s="21"/>
      <c r="F13" s="850" t="s">
        <v>397</v>
      </c>
      <c r="G13" s="850"/>
      <c r="H13" s="21"/>
      <c r="I13" s="21"/>
      <c r="J13" s="21"/>
      <c r="K13" s="549"/>
      <c r="L13" s="550"/>
      <c r="M13" s="551"/>
      <c r="N13" s="551"/>
      <c r="O13" s="550"/>
      <c r="P13" s="549"/>
      <c r="Q13" s="549"/>
      <c r="R13" s="549"/>
      <c r="S13" s="549"/>
      <c r="T13" s="53"/>
    </row>
    <row r="14" spans="1:21" ht="19.5" customHeight="1" x14ac:dyDescent="0.3">
      <c r="B14" s="13"/>
      <c r="C14" s="850" t="s">
        <v>395</v>
      </c>
      <c r="D14" s="850"/>
      <c r="E14" s="21"/>
      <c r="F14" s="850" t="s">
        <v>398</v>
      </c>
      <c r="G14" s="850"/>
      <c r="H14" s="21"/>
      <c r="I14" s="21"/>
      <c r="J14" s="21"/>
      <c r="K14" s="549"/>
      <c r="L14" s="549"/>
      <c r="M14" s="552"/>
      <c r="N14" s="552"/>
      <c r="O14" s="549"/>
      <c r="P14" s="549"/>
      <c r="Q14" s="549"/>
      <c r="R14" s="549"/>
      <c r="S14" s="549"/>
      <c r="T14" s="53"/>
    </row>
    <row r="15" spans="1:21" ht="19.5" customHeight="1" x14ac:dyDescent="0.3">
      <c r="B15" s="13"/>
      <c r="C15" s="850" t="s">
        <v>396</v>
      </c>
      <c r="D15" s="850"/>
      <c r="E15" s="21"/>
      <c r="F15" s="856" t="s">
        <v>735</v>
      </c>
      <c r="G15" s="856"/>
      <c r="H15" s="553"/>
      <c r="I15" s="21"/>
      <c r="J15" s="21"/>
      <c r="K15" s="549"/>
      <c r="L15" s="549"/>
      <c r="M15" s="554"/>
      <c r="N15" s="554"/>
      <c r="O15" s="549"/>
      <c r="P15" s="549"/>
      <c r="Q15" s="549"/>
      <c r="R15" s="549"/>
      <c r="S15" s="549"/>
      <c r="T15" s="53"/>
    </row>
    <row r="16" spans="1:21" ht="19.5" customHeight="1" x14ac:dyDescent="0.3">
      <c r="B16" s="13"/>
      <c r="C16" s="241"/>
      <c r="D16" s="241"/>
      <c r="E16" s="21"/>
      <c r="F16" s="850" t="s">
        <v>399</v>
      </c>
      <c r="G16" s="850"/>
      <c r="H16" s="21"/>
      <c r="I16" s="21"/>
      <c r="J16" s="21"/>
      <c r="K16" s="549"/>
      <c r="L16" s="549"/>
      <c r="M16" s="554"/>
      <c r="N16" s="554"/>
      <c r="O16" s="549"/>
      <c r="P16" s="549"/>
      <c r="Q16" s="549"/>
      <c r="R16" s="549"/>
      <c r="S16" s="549"/>
      <c r="T16" s="53"/>
    </row>
    <row r="17" spans="2:20" ht="19.5" customHeight="1" x14ac:dyDescent="0.3">
      <c r="B17" s="21"/>
      <c r="C17" s="21"/>
      <c r="D17" s="21"/>
      <c r="E17" s="21"/>
      <c r="F17" s="21"/>
      <c r="G17" s="21"/>
      <c r="H17" s="21"/>
      <c r="I17" s="21"/>
      <c r="J17" s="21"/>
      <c r="K17" s="21"/>
      <c r="L17" s="21"/>
      <c r="M17" s="21"/>
      <c r="N17" s="21"/>
      <c r="O17" s="21"/>
      <c r="P17" s="21"/>
      <c r="Q17" s="21"/>
      <c r="R17" s="21"/>
      <c r="S17" s="21"/>
      <c r="T17" s="336"/>
    </row>
    <row r="18" spans="2:20" ht="19.5" customHeight="1" x14ac:dyDescent="0.3">
      <c r="B18" s="13"/>
      <c r="C18" s="698" t="s">
        <v>903</v>
      </c>
      <c r="D18" s="698"/>
      <c r="E18" s="698"/>
      <c r="F18" s="698"/>
      <c r="G18" s="698"/>
      <c r="H18" s="698"/>
      <c r="I18" s="698"/>
      <c r="J18" s="698"/>
      <c r="K18" s="698"/>
      <c r="L18" s="698"/>
      <c r="M18" s="698"/>
      <c r="N18" s="698"/>
      <c r="O18" s="698"/>
      <c r="P18" s="698"/>
      <c r="Q18" s="698"/>
      <c r="R18" s="698"/>
      <c r="S18" s="21"/>
      <c r="T18" s="336"/>
    </row>
    <row r="19" spans="2:20" ht="19.5" customHeight="1" x14ac:dyDescent="0.3">
      <c r="B19" s="555"/>
      <c r="C19" s="698"/>
      <c r="D19" s="698"/>
      <c r="E19" s="698"/>
      <c r="F19" s="698"/>
      <c r="G19" s="698"/>
      <c r="H19" s="698"/>
      <c r="I19" s="698"/>
      <c r="J19" s="698"/>
      <c r="K19" s="698"/>
      <c r="L19" s="698"/>
      <c r="M19" s="698"/>
      <c r="N19" s="698"/>
      <c r="O19" s="698"/>
      <c r="P19" s="698"/>
      <c r="Q19" s="698"/>
      <c r="R19" s="698"/>
      <c r="S19" s="17"/>
      <c r="T19" s="1"/>
    </row>
    <row r="20" spans="2:20" ht="19.5" customHeight="1" x14ac:dyDescent="0.3">
      <c r="B20" s="555"/>
      <c r="C20" s="71"/>
      <c r="D20" s="71"/>
      <c r="E20" s="71"/>
      <c r="F20" s="71"/>
      <c r="G20" s="71"/>
      <c r="H20" s="71"/>
      <c r="I20" s="71"/>
      <c r="J20" s="71"/>
      <c r="K20" s="71"/>
      <c r="L20" s="71"/>
      <c r="M20" s="71"/>
      <c r="N20" s="71"/>
      <c r="O20" s="71"/>
      <c r="P20" s="71"/>
      <c r="Q20" s="71"/>
      <c r="R20" s="71"/>
      <c r="S20" s="71"/>
      <c r="T20" s="72"/>
    </row>
    <row r="21" spans="2:20" ht="19.5" customHeight="1" x14ac:dyDescent="0.3">
      <c r="B21" s="555"/>
      <c r="C21" s="71"/>
      <c r="D21" s="71"/>
      <c r="E21" s="71"/>
      <c r="F21" s="71"/>
      <c r="G21" s="71"/>
      <c r="H21" s="71"/>
      <c r="I21" s="71"/>
      <c r="J21" s="71"/>
      <c r="K21" s="71"/>
      <c r="L21" s="71"/>
      <c r="M21" s="71"/>
      <c r="N21" s="71"/>
      <c r="O21" s="71"/>
      <c r="P21" s="71"/>
      <c r="Q21" s="71"/>
      <c r="R21" s="71"/>
      <c r="S21" s="71"/>
      <c r="T21" s="72"/>
    </row>
    <row r="22" spans="2:20" ht="19.5" customHeight="1" x14ac:dyDescent="0.3">
      <c r="B22" s="555"/>
      <c r="C22" s="71"/>
      <c r="D22" s="71"/>
      <c r="E22" s="71"/>
      <c r="F22" s="71"/>
      <c r="G22" s="71"/>
      <c r="H22" s="71"/>
      <c r="I22" s="71"/>
      <c r="J22" s="71"/>
      <c r="K22" s="71"/>
      <c r="L22" s="71"/>
      <c r="M22" s="71"/>
      <c r="N22" s="71"/>
      <c r="O22" s="71"/>
      <c r="P22" s="71"/>
      <c r="Q22" s="71"/>
      <c r="R22" s="71"/>
      <c r="S22" s="71"/>
      <c r="T22" s="72"/>
    </row>
    <row r="23" spans="2:20" ht="19.5" customHeight="1" x14ac:dyDescent="0.3">
      <c r="B23" s="555"/>
      <c r="C23" s="71"/>
      <c r="D23" s="71"/>
      <c r="E23" s="71"/>
      <c r="F23" s="71"/>
      <c r="G23" s="71"/>
      <c r="H23" s="71"/>
      <c r="I23" s="71"/>
      <c r="J23" s="71"/>
      <c r="K23" s="71"/>
      <c r="L23" s="71"/>
      <c r="M23" s="71"/>
      <c r="N23" s="71"/>
      <c r="O23" s="71"/>
      <c r="P23" s="71"/>
      <c r="Q23" s="71"/>
      <c r="R23" s="71"/>
      <c r="S23" s="71"/>
      <c r="T23" s="72"/>
    </row>
    <row r="24" spans="2:20" ht="19.5" customHeight="1" x14ac:dyDescent="0.3">
      <c r="B24" s="555"/>
      <c r="C24" s="71"/>
      <c r="D24" s="71"/>
      <c r="E24" s="71"/>
      <c r="F24" s="71"/>
      <c r="G24" s="71"/>
      <c r="H24" s="71"/>
      <c r="I24" s="71"/>
      <c r="J24" s="71"/>
      <c r="K24" s="71"/>
      <c r="L24" s="71"/>
      <c r="M24" s="71"/>
      <c r="N24" s="71"/>
      <c r="O24" s="71"/>
      <c r="P24" s="71"/>
      <c r="Q24" s="71"/>
      <c r="R24" s="71"/>
      <c r="S24" s="71"/>
      <c r="T24" s="72"/>
    </row>
    <row r="25" spans="2:20" ht="19.5" customHeight="1" x14ac:dyDescent="0.3">
      <c r="B25" s="555"/>
      <c r="C25" s="71"/>
      <c r="D25" s="71"/>
      <c r="E25" s="71"/>
      <c r="F25" s="71"/>
      <c r="G25" s="71"/>
      <c r="H25" s="71"/>
      <c r="I25" s="71"/>
      <c r="J25" s="71"/>
      <c r="K25" s="71"/>
      <c r="L25" s="71"/>
      <c r="M25" s="71"/>
      <c r="N25" s="71"/>
      <c r="O25" s="71"/>
      <c r="P25" s="71"/>
      <c r="Q25" s="71"/>
      <c r="R25" s="71"/>
      <c r="S25" s="71"/>
      <c r="T25" s="72"/>
    </row>
    <row r="26" spans="2:20" ht="19.5" customHeight="1" x14ac:dyDescent="0.3">
      <c r="B26" s="555"/>
      <c r="C26" s="71"/>
      <c r="D26" s="71"/>
      <c r="E26" s="71"/>
      <c r="F26" s="71"/>
      <c r="G26" s="71"/>
      <c r="H26" s="71"/>
      <c r="I26" s="71"/>
      <c r="J26" s="71"/>
      <c r="K26" s="71"/>
      <c r="L26" s="71"/>
      <c r="M26" s="71"/>
      <c r="N26" s="71"/>
      <c r="O26" s="71"/>
      <c r="P26" s="71"/>
      <c r="Q26" s="71"/>
      <c r="R26" s="71"/>
      <c r="S26" s="71"/>
      <c r="T26" s="72"/>
    </row>
    <row r="27" spans="2:20" ht="19.5" customHeight="1" x14ac:dyDescent="0.3">
      <c r="B27" s="555"/>
      <c r="C27" s="71"/>
      <c r="D27" s="71"/>
      <c r="E27" s="71"/>
      <c r="F27" s="71"/>
      <c r="G27" s="71"/>
      <c r="H27" s="71"/>
      <c r="I27" s="71"/>
      <c r="J27" s="71"/>
      <c r="K27" s="71"/>
      <c r="L27" s="71"/>
      <c r="M27" s="71"/>
      <c r="N27" s="71"/>
      <c r="O27" s="71"/>
      <c r="P27" s="71"/>
      <c r="Q27" s="71"/>
      <c r="R27" s="71"/>
      <c r="S27" s="71"/>
      <c r="T27" s="72"/>
    </row>
    <row r="28" spans="2:20" ht="19.5" customHeight="1" x14ac:dyDescent="0.3">
      <c r="B28" s="555"/>
      <c r="C28" s="71"/>
      <c r="D28" s="71"/>
      <c r="E28" s="71"/>
      <c r="F28" s="71"/>
      <c r="G28" s="71"/>
      <c r="H28" s="71"/>
      <c r="I28" s="71"/>
      <c r="J28" s="71"/>
      <c r="K28" s="71"/>
      <c r="L28" s="71"/>
      <c r="M28" s="71"/>
      <c r="N28" s="71"/>
      <c r="O28" s="71"/>
      <c r="P28" s="71"/>
      <c r="Q28" s="71"/>
      <c r="R28" s="71"/>
      <c r="S28" s="71"/>
      <c r="T28" s="72"/>
    </row>
    <row r="29" spans="2:20" ht="19.5" customHeight="1" x14ac:dyDescent="0.3">
      <c r="B29" s="77"/>
      <c r="C29" s="77"/>
      <c r="D29" s="77"/>
      <c r="E29" s="77"/>
      <c r="F29" s="77"/>
      <c r="G29" s="77"/>
      <c r="H29" s="77"/>
      <c r="I29" s="77"/>
      <c r="J29" s="77"/>
      <c r="K29" s="77"/>
      <c r="L29" s="77"/>
      <c r="M29" s="77"/>
      <c r="N29" s="77"/>
      <c r="O29" s="77"/>
      <c r="P29" s="77"/>
      <c r="Q29" s="77"/>
      <c r="R29" s="77"/>
      <c r="S29" s="77"/>
      <c r="T29" s="78"/>
    </row>
    <row r="30" spans="2:20" ht="19.5" customHeight="1" x14ac:dyDescent="0.3">
      <c r="B30" s="13"/>
      <c r="C30" s="21" t="s">
        <v>400</v>
      </c>
      <c r="D30" s="21"/>
      <c r="E30" s="21"/>
      <c r="F30" s="21"/>
      <c r="G30" s="21"/>
      <c r="H30" s="21"/>
      <c r="I30" s="21"/>
      <c r="J30" s="21"/>
      <c r="K30" s="21"/>
      <c r="L30" s="21"/>
      <c r="M30" s="21"/>
      <c r="N30" s="21"/>
      <c r="O30" s="21"/>
      <c r="P30" s="21"/>
      <c r="Q30" s="21"/>
      <c r="R30" s="21"/>
      <c r="S30" s="21"/>
      <c r="T30" s="336"/>
    </row>
    <row r="31" spans="2:20" ht="19.5" customHeight="1" x14ac:dyDescent="0.3">
      <c r="B31" s="13"/>
      <c r="C31" s="17"/>
      <c r="D31" s="17"/>
      <c r="E31" s="17"/>
      <c r="F31" s="17"/>
      <c r="G31" s="17"/>
      <c r="H31" s="17"/>
      <c r="I31" s="17"/>
      <c r="J31" s="17"/>
      <c r="K31" s="17"/>
      <c r="L31" s="17"/>
      <c r="M31" s="17"/>
      <c r="N31" s="17"/>
      <c r="O31" s="17"/>
      <c r="P31" s="17"/>
      <c r="Q31" s="17"/>
      <c r="R31" s="17"/>
      <c r="S31" s="17"/>
      <c r="T31" s="1"/>
    </row>
    <row r="32" spans="2:20" ht="19.5" customHeight="1" x14ac:dyDescent="0.3">
      <c r="B32" s="13"/>
      <c r="C32" s="17" t="s">
        <v>401</v>
      </c>
      <c r="D32" s="17"/>
      <c r="E32" s="17"/>
      <c r="F32" s="17"/>
      <c r="G32" s="17"/>
      <c r="H32" s="17"/>
      <c r="I32" s="17"/>
      <c r="J32" s="17"/>
      <c r="K32" s="17"/>
      <c r="L32" s="17"/>
      <c r="M32" s="17"/>
      <c r="N32" s="17"/>
      <c r="O32" s="17"/>
      <c r="P32" s="17"/>
      <c r="Q32" s="17"/>
      <c r="R32" s="17"/>
      <c r="S32" s="17"/>
      <c r="T32" s="1"/>
    </row>
    <row r="33" spans="2:20" ht="19.5" customHeight="1" x14ac:dyDescent="0.3">
      <c r="B33" s="13"/>
      <c r="C33" s="556" t="s">
        <v>111</v>
      </c>
      <c r="D33" s="695" t="s">
        <v>402</v>
      </c>
      <c r="E33" s="695"/>
      <c r="F33" s="695"/>
      <c r="G33" s="695"/>
      <c r="H33" s="695"/>
      <c r="I33" s="695"/>
      <c r="J33" s="695"/>
      <c r="K33" s="695"/>
      <c r="L33" s="695"/>
      <c r="M33" s="695"/>
      <c r="N33" s="695"/>
      <c r="O33" s="695"/>
      <c r="P33" s="695"/>
      <c r="Q33" s="695"/>
      <c r="R33" s="695"/>
      <c r="S33" s="17"/>
      <c r="T33" s="1"/>
    </row>
    <row r="34" spans="2:20" ht="19.5" customHeight="1" x14ac:dyDescent="0.3">
      <c r="B34" s="13"/>
      <c r="C34" s="557"/>
      <c r="D34" s="695"/>
      <c r="E34" s="695"/>
      <c r="F34" s="695"/>
      <c r="G34" s="695"/>
      <c r="H34" s="695"/>
      <c r="I34" s="695"/>
      <c r="J34" s="695"/>
      <c r="K34" s="695"/>
      <c r="L34" s="695"/>
      <c r="M34" s="695"/>
      <c r="N34" s="695"/>
      <c r="O34" s="695"/>
      <c r="P34" s="695"/>
      <c r="Q34" s="695"/>
      <c r="R34" s="695"/>
      <c r="S34" s="17"/>
      <c r="T34" s="1"/>
    </row>
    <row r="35" spans="2:20" ht="19.5" customHeight="1" x14ac:dyDescent="0.3">
      <c r="B35" s="13"/>
      <c r="C35" s="557"/>
      <c r="D35" s="695"/>
      <c r="E35" s="695"/>
      <c r="F35" s="695"/>
      <c r="G35" s="695"/>
      <c r="H35" s="695"/>
      <c r="I35" s="695"/>
      <c r="J35" s="695"/>
      <c r="K35" s="695"/>
      <c r="L35" s="695"/>
      <c r="M35" s="695"/>
      <c r="N35" s="695"/>
      <c r="O35" s="695"/>
      <c r="P35" s="695"/>
      <c r="Q35" s="695"/>
      <c r="R35" s="695"/>
      <c r="S35" s="17"/>
      <c r="T35" s="1"/>
    </row>
    <row r="36" spans="2:20" ht="19.5" customHeight="1" x14ac:dyDescent="0.3">
      <c r="B36" s="13"/>
      <c r="C36" s="557"/>
      <c r="D36" s="83"/>
      <c r="E36" s="83"/>
      <c r="F36" s="83"/>
      <c r="G36" s="83"/>
      <c r="H36" s="83"/>
      <c r="I36" s="83"/>
      <c r="J36" s="83"/>
      <c r="K36" s="83"/>
      <c r="L36" s="83"/>
      <c r="M36" s="83"/>
      <c r="N36" s="83"/>
      <c r="O36" s="83"/>
      <c r="P36" s="83"/>
      <c r="Q36" s="83"/>
      <c r="R36" s="83"/>
      <c r="S36" s="17"/>
      <c r="T36" s="1"/>
    </row>
    <row r="37" spans="2:20" ht="19.5" customHeight="1" x14ac:dyDescent="0.3">
      <c r="B37" s="13"/>
      <c r="C37" s="556" t="s">
        <v>111</v>
      </c>
      <c r="D37" s="695" t="s">
        <v>403</v>
      </c>
      <c r="E37" s="695"/>
      <c r="F37" s="695"/>
      <c r="G37" s="695"/>
      <c r="H37" s="695"/>
      <c r="I37" s="695"/>
      <c r="J37" s="695"/>
      <c r="K37" s="695"/>
      <c r="L37" s="695"/>
      <c r="M37" s="695"/>
      <c r="N37" s="695"/>
      <c r="O37" s="695"/>
      <c r="P37" s="695"/>
      <c r="Q37" s="695"/>
      <c r="R37" s="695"/>
      <c r="S37" s="17"/>
      <c r="T37" s="1"/>
    </row>
    <row r="38" spans="2:20" ht="19.5" customHeight="1" x14ac:dyDescent="0.3">
      <c r="B38" s="13"/>
      <c r="C38" s="558"/>
      <c r="D38" s="695"/>
      <c r="E38" s="695"/>
      <c r="F38" s="695"/>
      <c r="G38" s="695"/>
      <c r="H38" s="695"/>
      <c r="I38" s="695"/>
      <c r="J38" s="695"/>
      <c r="K38" s="695"/>
      <c r="L38" s="695"/>
      <c r="M38" s="695"/>
      <c r="N38" s="695"/>
      <c r="O38" s="695"/>
      <c r="P38" s="695"/>
      <c r="Q38" s="695"/>
      <c r="R38" s="695"/>
      <c r="S38" s="17"/>
      <c r="T38" s="1"/>
    </row>
    <row r="39" spans="2:20" ht="19.5" customHeight="1" x14ac:dyDescent="0.3">
      <c r="B39" s="13"/>
      <c r="C39" s="558"/>
      <c r="D39" s="17"/>
      <c r="E39" s="17"/>
      <c r="F39" s="17"/>
      <c r="G39" s="17"/>
      <c r="H39" s="17"/>
      <c r="I39" s="17"/>
      <c r="J39" s="17"/>
      <c r="K39" s="17"/>
      <c r="L39" s="17"/>
      <c r="M39" s="17"/>
      <c r="N39" s="17"/>
      <c r="O39" s="17"/>
      <c r="P39" s="17"/>
      <c r="Q39" s="17"/>
      <c r="R39" s="17"/>
      <c r="S39" s="17"/>
      <c r="T39" s="1"/>
    </row>
    <row r="40" spans="2:20" ht="19.5" customHeight="1" x14ac:dyDescent="0.3">
      <c r="B40" s="13"/>
      <c r="C40" s="556" t="s">
        <v>111</v>
      </c>
      <c r="D40" s="851" t="s">
        <v>748</v>
      </c>
      <c r="E40" s="851"/>
      <c r="F40" s="851"/>
      <c r="G40" s="851"/>
      <c r="H40" s="851"/>
      <c r="I40" s="851"/>
      <c r="J40" s="851"/>
      <c r="K40" s="851"/>
      <c r="L40" s="851"/>
      <c r="M40" s="851"/>
      <c r="N40" s="851"/>
      <c r="O40" s="851"/>
      <c r="P40" s="851"/>
      <c r="Q40" s="559"/>
      <c r="R40" s="559"/>
      <c r="S40" s="17"/>
      <c r="T40" s="1"/>
    </row>
    <row r="41" spans="2:20" ht="19.5" customHeight="1" x14ac:dyDescent="0.3">
      <c r="B41" s="13"/>
      <c r="C41" s="13"/>
      <c r="D41" s="851"/>
      <c r="E41" s="851"/>
      <c r="F41" s="851"/>
      <c r="G41" s="851"/>
      <c r="H41" s="851"/>
      <c r="I41" s="851"/>
      <c r="J41" s="851"/>
      <c r="K41" s="851"/>
      <c r="L41" s="851"/>
      <c r="M41" s="851"/>
      <c r="N41" s="851"/>
      <c r="O41" s="851"/>
      <c r="P41" s="851"/>
      <c r="Q41" s="559"/>
      <c r="R41" s="559"/>
      <c r="S41" s="17"/>
      <c r="T41" s="1"/>
    </row>
    <row r="42" spans="2:20" ht="19.5" customHeight="1" x14ac:dyDescent="0.3">
      <c r="B42" s="13"/>
      <c r="C42" s="17"/>
      <c r="D42" s="17"/>
      <c r="E42" s="17"/>
      <c r="F42" s="17"/>
      <c r="G42" s="17"/>
      <c r="H42" s="17"/>
      <c r="I42" s="17"/>
      <c r="J42" s="17"/>
      <c r="K42" s="17"/>
      <c r="L42" s="17"/>
      <c r="M42" s="17"/>
      <c r="N42" s="17"/>
      <c r="O42" s="17"/>
      <c r="P42" s="17"/>
      <c r="Q42" s="17"/>
      <c r="R42" s="17"/>
      <c r="S42" s="17"/>
      <c r="T42" s="1"/>
    </row>
    <row r="43" spans="2:20" ht="19.5" customHeight="1" x14ac:dyDescent="0.3">
      <c r="B43" s="13"/>
      <c r="C43" s="695" t="s">
        <v>404</v>
      </c>
      <c r="D43" s="695"/>
      <c r="E43" s="695"/>
      <c r="F43" s="695"/>
      <c r="G43" s="695"/>
      <c r="H43" s="695"/>
      <c r="I43" s="695"/>
      <c r="J43" s="695"/>
      <c r="K43" s="695"/>
      <c r="L43" s="695"/>
      <c r="M43" s="695"/>
      <c r="N43" s="695"/>
      <c r="O43" s="695"/>
      <c r="P43" s="695"/>
      <c r="Q43" s="695"/>
      <c r="R43" s="695"/>
      <c r="S43" s="17"/>
      <c r="T43" s="1"/>
    </row>
    <row r="44" spans="2:20" ht="19.5" customHeight="1" x14ac:dyDescent="0.3">
      <c r="B44" s="13"/>
      <c r="C44" s="695"/>
      <c r="D44" s="695"/>
      <c r="E44" s="695"/>
      <c r="F44" s="695"/>
      <c r="G44" s="695"/>
      <c r="H44" s="695"/>
      <c r="I44" s="695"/>
      <c r="J44" s="695"/>
      <c r="K44" s="695"/>
      <c r="L44" s="695"/>
      <c r="M44" s="695"/>
      <c r="N44" s="695"/>
      <c r="O44" s="695"/>
      <c r="P44" s="695"/>
      <c r="Q44" s="695"/>
      <c r="R44" s="695"/>
      <c r="S44" s="17"/>
      <c r="T44" s="1"/>
    </row>
    <row r="45" spans="2:20" ht="19.5" customHeight="1" x14ac:dyDescent="0.3">
      <c r="B45" s="13"/>
      <c r="C45" s="13"/>
      <c r="D45" s="21"/>
      <c r="E45" s="21"/>
      <c r="F45" s="21"/>
      <c r="G45" s="21"/>
      <c r="H45" s="21"/>
      <c r="I45" s="21"/>
      <c r="J45" s="21"/>
      <c r="K45" s="21"/>
      <c r="L45" s="21"/>
      <c r="M45" s="21"/>
      <c r="N45" s="21"/>
      <c r="O45" s="21"/>
      <c r="P45" s="21"/>
      <c r="Q45" s="21"/>
      <c r="R45" s="21"/>
      <c r="S45" s="21"/>
      <c r="T45" s="336"/>
    </row>
    <row r="46" spans="2:20" ht="19.5" customHeight="1" x14ac:dyDescent="0.3">
      <c r="B46" s="13"/>
      <c r="C46" s="698" t="s">
        <v>904</v>
      </c>
      <c r="D46" s="698"/>
      <c r="E46" s="698"/>
      <c r="F46" s="698"/>
      <c r="G46" s="698"/>
      <c r="H46" s="698"/>
      <c r="I46" s="698"/>
      <c r="J46" s="698"/>
      <c r="K46" s="698"/>
      <c r="L46" s="698"/>
      <c r="M46" s="698"/>
      <c r="N46" s="698"/>
      <c r="O46" s="698"/>
      <c r="P46" s="698"/>
      <c r="Q46" s="698"/>
      <c r="R46" s="698"/>
      <c r="S46" s="17"/>
      <c r="T46" s="1"/>
    </row>
    <row r="47" spans="2:20" ht="19.5" customHeight="1" x14ac:dyDescent="0.3">
      <c r="B47" s="13"/>
      <c r="C47" s="698"/>
      <c r="D47" s="698"/>
      <c r="E47" s="698"/>
      <c r="F47" s="698"/>
      <c r="G47" s="698"/>
      <c r="H47" s="698"/>
      <c r="I47" s="698"/>
      <c r="J47" s="698"/>
      <c r="K47" s="698"/>
      <c r="L47" s="698"/>
      <c r="M47" s="698"/>
      <c r="N47" s="698"/>
      <c r="O47" s="698"/>
      <c r="P47" s="698"/>
      <c r="Q47" s="698"/>
      <c r="R47" s="698"/>
      <c r="S47" s="17"/>
      <c r="T47" s="1"/>
    </row>
    <row r="48" spans="2:20" ht="19.5" customHeight="1" x14ac:dyDescent="0.3">
      <c r="B48" s="13"/>
      <c r="C48" s="698"/>
      <c r="D48" s="698"/>
      <c r="E48" s="698"/>
      <c r="F48" s="698"/>
      <c r="G48" s="698"/>
      <c r="H48" s="698"/>
      <c r="I48" s="698"/>
      <c r="J48" s="698"/>
      <c r="K48" s="698"/>
      <c r="L48" s="698"/>
      <c r="M48" s="698"/>
      <c r="N48" s="698"/>
      <c r="O48" s="698"/>
      <c r="P48" s="698"/>
      <c r="Q48" s="698"/>
      <c r="R48" s="698"/>
      <c r="S48" s="17"/>
      <c r="T48" s="1"/>
    </row>
    <row r="49" spans="2:20" ht="19.5" customHeight="1" x14ac:dyDescent="0.3">
      <c r="B49" s="13"/>
      <c r="C49" s="17"/>
      <c r="D49" s="17"/>
      <c r="E49" s="17"/>
      <c r="F49" s="17"/>
      <c r="G49" s="17"/>
      <c r="H49" s="17"/>
      <c r="I49" s="17"/>
      <c r="J49" s="17"/>
      <c r="K49" s="17"/>
      <c r="L49" s="17"/>
      <c r="M49" s="17"/>
      <c r="N49" s="17"/>
      <c r="O49" s="17"/>
      <c r="P49" s="17"/>
      <c r="Q49" s="17"/>
      <c r="R49" s="17"/>
      <c r="S49" s="17"/>
      <c r="T49" s="1"/>
    </row>
    <row r="50" spans="2:20" ht="19.5" customHeight="1" x14ac:dyDescent="0.3">
      <c r="B50" s="13"/>
      <c r="C50" s="695" t="s">
        <v>405</v>
      </c>
      <c r="D50" s="695"/>
      <c r="E50" s="695"/>
      <c r="F50" s="695"/>
      <c r="G50" s="695"/>
      <c r="H50" s="695"/>
      <c r="I50" s="695"/>
      <c r="J50" s="695"/>
      <c r="K50" s="695"/>
      <c r="L50" s="695"/>
      <c r="M50" s="695"/>
      <c r="N50" s="695"/>
      <c r="O50" s="695"/>
      <c r="P50" s="695"/>
      <c r="Q50" s="695"/>
      <c r="R50" s="695"/>
      <c r="S50" s="17"/>
      <c r="T50" s="1"/>
    </row>
    <row r="51" spans="2:20" ht="19.5" customHeight="1" x14ac:dyDescent="0.3">
      <c r="B51" s="13"/>
      <c r="C51" s="695"/>
      <c r="D51" s="695"/>
      <c r="E51" s="695"/>
      <c r="F51" s="695"/>
      <c r="G51" s="695"/>
      <c r="H51" s="695"/>
      <c r="I51" s="695"/>
      <c r="J51" s="695"/>
      <c r="K51" s="695"/>
      <c r="L51" s="695"/>
      <c r="M51" s="695"/>
      <c r="N51" s="695"/>
      <c r="O51" s="695"/>
      <c r="P51" s="695"/>
      <c r="Q51" s="695"/>
      <c r="R51" s="695"/>
      <c r="S51" s="17"/>
      <c r="T51" s="1"/>
    </row>
    <row r="52" spans="2:20" ht="19.5" customHeight="1" x14ac:dyDescent="0.3">
      <c r="B52" s="13"/>
      <c r="C52" s="695"/>
      <c r="D52" s="695"/>
      <c r="E52" s="695"/>
      <c r="F52" s="695"/>
      <c r="G52" s="695"/>
      <c r="H52" s="695"/>
      <c r="I52" s="695"/>
      <c r="J52" s="695"/>
      <c r="K52" s="695"/>
      <c r="L52" s="695"/>
      <c r="M52" s="695"/>
      <c r="N52" s="695"/>
      <c r="O52" s="695"/>
      <c r="P52" s="695"/>
      <c r="Q52" s="695"/>
      <c r="R52" s="695"/>
      <c r="S52" s="17"/>
      <c r="T52" s="1"/>
    </row>
    <row r="53" spans="2:20" ht="19.5" customHeight="1" x14ac:dyDescent="0.3">
      <c r="B53" s="13"/>
      <c r="C53" s="695" t="s">
        <v>406</v>
      </c>
      <c r="D53" s="695"/>
      <c r="E53" s="695"/>
      <c r="F53" s="695"/>
      <c r="G53" s="695"/>
      <c r="H53" s="695"/>
      <c r="I53" s="695"/>
      <c r="J53" s="695"/>
      <c r="K53" s="695"/>
      <c r="L53" s="695"/>
      <c r="M53" s="695"/>
      <c r="N53" s="695"/>
      <c r="O53" s="695"/>
      <c r="P53" s="695"/>
      <c r="Q53" s="695"/>
      <c r="R53" s="695"/>
      <c r="S53" s="17"/>
      <c r="T53" s="1"/>
    </row>
    <row r="54" spans="2:20" ht="19.5" customHeight="1" x14ac:dyDescent="0.3">
      <c r="B54" s="13"/>
      <c r="C54" s="695"/>
      <c r="D54" s="695"/>
      <c r="E54" s="695"/>
      <c r="F54" s="695"/>
      <c r="G54" s="695"/>
      <c r="H54" s="695"/>
      <c r="I54" s="695"/>
      <c r="J54" s="695"/>
      <c r="K54" s="695"/>
      <c r="L54" s="695"/>
      <c r="M54" s="695"/>
      <c r="N54" s="695"/>
      <c r="O54" s="695"/>
      <c r="P54" s="695"/>
      <c r="Q54" s="695"/>
      <c r="R54" s="695"/>
      <c r="S54" s="17"/>
      <c r="T54" s="1"/>
    </row>
    <row r="55" spans="2:20" ht="19.5" customHeight="1" x14ac:dyDescent="0.3">
      <c r="B55" s="13"/>
      <c r="C55" s="695"/>
      <c r="D55" s="695"/>
      <c r="E55" s="695"/>
      <c r="F55" s="695"/>
      <c r="G55" s="695"/>
      <c r="H55" s="695"/>
      <c r="I55" s="695"/>
      <c r="J55" s="695"/>
      <c r="K55" s="695"/>
      <c r="L55" s="695"/>
      <c r="M55" s="695"/>
      <c r="N55" s="695"/>
      <c r="O55" s="695"/>
      <c r="P55" s="695"/>
      <c r="Q55" s="695"/>
      <c r="R55" s="695"/>
      <c r="S55" s="17"/>
      <c r="T55" s="1"/>
    </row>
    <row r="56" spans="2:20" ht="19.5" customHeight="1" x14ac:dyDescent="0.3">
      <c r="B56" s="13"/>
      <c r="C56" s="17"/>
      <c r="D56" s="17"/>
      <c r="E56" s="17"/>
      <c r="F56" s="17"/>
      <c r="G56" s="17"/>
      <c r="H56" s="17"/>
      <c r="I56" s="17"/>
      <c r="J56" s="17"/>
      <c r="K56" s="17"/>
      <c r="L56" s="17"/>
      <c r="M56" s="17"/>
      <c r="N56" s="17"/>
      <c r="O56" s="17"/>
      <c r="P56" s="17"/>
      <c r="Q56" s="17"/>
      <c r="R56" s="17"/>
      <c r="S56" s="17"/>
      <c r="T56" s="1"/>
    </row>
    <row r="57" spans="2:20" ht="19.5" customHeight="1" x14ac:dyDescent="0.3">
      <c r="B57" s="13"/>
      <c r="C57" s="21" t="s">
        <v>407</v>
      </c>
      <c r="D57" s="549"/>
      <c r="E57" s="549"/>
      <c r="F57" s="549"/>
      <c r="G57" s="549"/>
      <c r="H57" s="549"/>
      <c r="I57" s="549"/>
      <c r="J57" s="549"/>
      <c r="K57" s="549"/>
      <c r="L57" s="549"/>
      <c r="M57" s="549"/>
      <c r="N57" s="549"/>
      <c r="O57" s="549"/>
      <c r="P57" s="549"/>
      <c r="Q57" s="549"/>
      <c r="R57" s="549"/>
      <c r="S57" s="549"/>
      <c r="T57" s="53"/>
    </row>
    <row r="58" spans="2:20" ht="19.5" customHeight="1" x14ac:dyDescent="0.3">
      <c r="B58" s="13"/>
      <c r="C58" s="556" t="s">
        <v>111</v>
      </c>
      <c r="D58" s="17" t="s">
        <v>408</v>
      </c>
      <c r="E58" s="17"/>
      <c r="F58" s="17"/>
      <c r="G58" s="17"/>
      <c r="H58" s="556" t="s">
        <v>111</v>
      </c>
      <c r="I58" s="17" t="s">
        <v>412</v>
      </c>
      <c r="J58" s="17"/>
      <c r="K58" s="17"/>
      <c r="L58" s="17"/>
      <c r="M58" s="17"/>
      <c r="N58" s="17"/>
      <c r="O58" s="17"/>
      <c r="P58" s="17"/>
      <c r="Q58" s="17"/>
      <c r="R58" s="17"/>
      <c r="S58" s="17"/>
      <c r="T58" s="1"/>
    </row>
    <row r="59" spans="2:20" ht="19.5" customHeight="1" x14ac:dyDescent="0.3">
      <c r="B59" s="13"/>
      <c r="C59" s="556" t="s">
        <v>111</v>
      </c>
      <c r="D59" s="17" t="s">
        <v>409</v>
      </c>
      <c r="E59" s="17"/>
      <c r="F59" s="17"/>
      <c r="G59" s="17"/>
      <c r="H59" s="556" t="s">
        <v>111</v>
      </c>
      <c r="I59" s="17" t="s">
        <v>413</v>
      </c>
      <c r="J59" s="17"/>
      <c r="K59" s="17"/>
      <c r="L59" s="17"/>
      <c r="M59" s="17"/>
      <c r="N59" s="17"/>
      <c r="O59" s="17"/>
      <c r="P59" s="17"/>
      <c r="Q59" s="17"/>
      <c r="R59" s="17"/>
      <c r="S59" s="17"/>
      <c r="T59" s="1"/>
    </row>
    <row r="60" spans="2:20" ht="19.5" customHeight="1" x14ac:dyDescent="0.3">
      <c r="B60" s="13"/>
      <c r="C60" s="556" t="s">
        <v>111</v>
      </c>
      <c r="D60" s="17" t="s">
        <v>410</v>
      </c>
      <c r="E60" s="17"/>
      <c r="F60" s="17"/>
      <c r="G60" s="17"/>
      <c r="H60" s="556" t="s">
        <v>111</v>
      </c>
      <c r="I60" s="17" t="s">
        <v>414</v>
      </c>
      <c r="J60" s="17"/>
      <c r="K60" s="17"/>
      <c r="L60" s="17"/>
      <c r="M60" s="17"/>
      <c r="N60" s="17"/>
      <c r="O60" s="17"/>
      <c r="P60" s="17"/>
      <c r="Q60" s="17"/>
      <c r="R60" s="17"/>
      <c r="S60" s="17"/>
      <c r="T60" s="1"/>
    </row>
    <row r="61" spans="2:20" ht="19.5" customHeight="1" x14ac:dyDescent="0.3">
      <c r="B61" s="13"/>
      <c r="C61" s="556" t="s">
        <v>111</v>
      </c>
      <c r="D61" s="17" t="s">
        <v>411</v>
      </c>
      <c r="E61" s="17"/>
      <c r="F61" s="17"/>
      <c r="G61" s="17"/>
      <c r="H61" s="556" t="s">
        <v>111</v>
      </c>
      <c r="I61" s="17" t="s">
        <v>415</v>
      </c>
      <c r="J61" s="17"/>
      <c r="K61" s="17"/>
      <c r="L61" s="17"/>
      <c r="M61" s="17"/>
      <c r="N61" s="17"/>
      <c r="O61" s="17"/>
      <c r="P61" s="17"/>
      <c r="Q61" s="17"/>
      <c r="R61" s="17"/>
      <c r="S61" s="17"/>
      <c r="T61" s="1"/>
    </row>
    <row r="62" spans="2:20" ht="19.5" customHeight="1" x14ac:dyDescent="0.3">
      <c r="B62" s="13"/>
      <c r="C62" s="13"/>
      <c r="D62" s="549"/>
      <c r="E62" s="549"/>
      <c r="F62" s="549"/>
      <c r="G62" s="549"/>
      <c r="H62" s="549"/>
      <c r="I62" s="549"/>
      <c r="J62" s="549"/>
      <c r="K62" s="549"/>
      <c r="L62" s="549"/>
      <c r="M62" s="549"/>
      <c r="N62" s="549"/>
      <c r="O62" s="549"/>
      <c r="P62" s="549"/>
      <c r="Q62" s="549"/>
      <c r="R62" s="549"/>
      <c r="S62" s="549"/>
      <c r="T62" s="53"/>
    </row>
    <row r="63" spans="2:20" ht="19.5" customHeight="1" x14ac:dyDescent="0.3">
      <c r="B63" s="13"/>
      <c r="C63" s="21" t="s">
        <v>416</v>
      </c>
      <c r="D63" s="13"/>
      <c r="E63" s="17"/>
      <c r="F63" s="17"/>
      <c r="G63" s="17"/>
      <c r="H63" s="17"/>
      <c r="I63" s="17"/>
      <c r="J63" s="17"/>
      <c r="K63" s="17"/>
      <c r="L63" s="17"/>
      <c r="M63" s="17"/>
      <c r="N63" s="17"/>
      <c r="O63" s="17"/>
      <c r="P63" s="17"/>
      <c r="Q63" s="17"/>
      <c r="R63" s="17"/>
      <c r="S63" s="17"/>
      <c r="T63" s="1"/>
    </row>
    <row r="64" spans="2:20" ht="19.5" customHeight="1" x14ac:dyDescent="0.3">
      <c r="B64" s="13"/>
      <c r="C64" s="556" t="s">
        <v>111</v>
      </c>
      <c r="D64" s="17" t="s">
        <v>417</v>
      </c>
      <c r="E64" s="17"/>
      <c r="F64" s="17"/>
      <c r="G64" s="17"/>
      <c r="H64" s="17"/>
      <c r="I64" s="17"/>
      <c r="J64" s="17"/>
      <c r="K64" s="17"/>
      <c r="L64" s="17"/>
      <c r="M64" s="17"/>
      <c r="N64" s="17"/>
      <c r="O64" s="17"/>
      <c r="P64" s="17"/>
      <c r="Q64" s="17"/>
      <c r="R64" s="17"/>
      <c r="S64" s="17"/>
      <c r="T64" s="1"/>
    </row>
    <row r="65" spans="2:20" ht="19.5" customHeight="1" x14ac:dyDescent="0.3">
      <c r="B65" s="13"/>
      <c r="C65" s="556" t="s">
        <v>111</v>
      </c>
      <c r="D65" s="17" t="s">
        <v>413</v>
      </c>
      <c r="E65" s="17"/>
      <c r="F65" s="17"/>
      <c r="G65" s="17"/>
      <c r="H65" s="17"/>
      <c r="I65" s="17"/>
      <c r="J65" s="17"/>
      <c r="K65" s="17"/>
      <c r="L65" s="17"/>
      <c r="M65" s="17"/>
      <c r="N65" s="17"/>
      <c r="O65" s="17"/>
      <c r="P65" s="17"/>
      <c r="Q65" s="17"/>
      <c r="R65" s="17"/>
      <c r="S65" s="17"/>
      <c r="T65" s="1"/>
    </row>
    <row r="66" spans="2:20" ht="19.5" customHeight="1" x14ac:dyDescent="0.3">
      <c r="B66" s="13"/>
      <c r="C66" s="556" t="s">
        <v>111</v>
      </c>
      <c r="D66" s="17" t="s">
        <v>418</v>
      </c>
      <c r="E66" s="17"/>
      <c r="F66" s="17"/>
      <c r="G66" s="17"/>
      <c r="H66" s="17"/>
      <c r="I66" s="17"/>
      <c r="J66" s="17"/>
      <c r="K66" s="17"/>
      <c r="L66" s="17"/>
      <c r="M66" s="17"/>
      <c r="N66" s="17"/>
      <c r="O66" s="17"/>
      <c r="P66" s="17"/>
      <c r="Q66" s="17"/>
      <c r="R66" s="17"/>
      <c r="S66" s="17"/>
      <c r="T66" s="1"/>
    </row>
    <row r="67" spans="2:20" ht="19.5" customHeight="1" x14ac:dyDescent="0.3">
      <c r="B67" s="13"/>
      <c r="C67" s="13"/>
      <c r="D67" s="71"/>
      <c r="E67" s="71"/>
      <c r="F67" s="71"/>
      <c r="G67" s="71"/>
      <c r="H67" s="71"/>
      <c r="I67" s="71"/>
      <c r="J67" s="71"/>
      <c r="K67" s="71"/>
      <c r="L67" s="71"/>
      <c r="M67" s="71"/>
      <c r="N67" s="71"/>
      <c r="O67" s="71"/>
      <c r="P67" s="71"/>
      <c r="Q67" s="71"/>
      <c r="R67" s="71"/>
      <c r="S67" s="71"/>
      <c r="T67" s="72"/>
    </row>
    <row r="68" spans="2:20" ht="19.5" customHeight="1" x14ac:dyDescent="0.3">
      <c r="B68" s="13"/>
      <c r="C68" s="21" t="s">
        <v>419</v>
      </c>
      <c r="D68" s="13"/>
      <c r="E68" s="17"/>
      <c r="F68" s="17"/>
      <c r="G68" s="17"/>
      <c r="H68" s="17"/>
      <c r="I68" s="17"/>
      <c r="J68" s="17"/>
      <c r="K68" s="17"/>
      <c r="L68" s="17"/>
      <c r="M68" s="17"/>
      <c r="N68" s="17"/>
      <c r="O68" s="17"/>
      <c r="P68" s="17"/>
      <c r="Q68" s="17"/>
      <c r="R68" s="17"/>
      <c r="S68" s="17"/>
      <c r="T68" s="1"/>
    </row>
    <row r="69" spans="2:20" ht="19.5" customHeight="1" x14ac:dyDescent="0.3">
      <c r="B69" s="13"/>
      <c r="C69" s="556" t="s">
        <v>111</v>
      </c>
      <c r="D69" s="17" t="s">
        <v>420</v>
      </c>
      <c r="E69" s="17"/>
      <c r="F69" s="17"/>
      <c r="G69" s="556" t="s">
        <v>111</v>
      </c>
      <c r="H69" s="17" t="s">
        <v>423</v>
      </c>
      <c r="I69" s="17"/>
      <c r="J69" s="17"/>
      <c r="K69" s="17"/>
      <c r="L69" s="17"/>
      <c r="M69" s="17"/>
      <c r="N69" s="17"/>
      <c r="O69" s="17"/>
      <c r="P69" s="17"/>
      <c r="Q69" s="17"/>
      <c r="R69" s="17"/>
      <c r="S69" s="17"/>
      <c r="T69" s="1"/>
    </row>
    <row r="70" spans="2:20" ht="19.5" customHeight="1" x14ac:dyDescent="0.3">
      <c r="B70" s="13"/>
      <c r="C70" s="556" t="s">
        <v>111</v>
      </c>
      <c r="D70" s="17" t="s">
        <v>421</v>
      </c>
      <c r="E70" s="17"/>
      <c r="F70" s="17"/>
      <c r="G70" s="556" t="s">
        <v>111</v>
      </c>
      <c r="H70" s="17" t="s">
        <v>424</v>
      </c>
      <c r="I70" s="17"/>
      <c r="J70" s="17"/>
      <c r="K70" s="17"/>
      <c r="L70" s="17"/>
      <c r="M70" s="17"/>
      <c r="N70" s="17"/>
      <c r="O70" s="17"/>
      <c r="P70" s="17"/>
      <c r="Q70" s="17"/>
      <c r="R70" s="17"/>
      <c r="S70" s="17"/>
      <c r="T70" s="1"/>
    </row>
    <row r="71" spans="2:20" ht="19.5" customHeight="1" x14ac:dyDescent="0.3">
      <c r="B71" s="13"/>
      <c r="C71" s="556" t="s">
        <v>111</v>
      </c>
      <c r="D71" s="17" t="s">
        <v>422</v>
      </c>
      <c r="E71" s="17"/>
      <c r="F71" s="17"/>
      <c r="G71" s="556" t="s">
        <v>111</v>
      </c>
      <c r="H71" s="17" t="s">
        <v>425</v>
      </c>
      <c r="I71" s="17"/>
      <c r="J71" s="17"/>
      <c r="K71" s="17"/>
      <c r="L71" s="17"/>
      <c r="M71" s="17"/>
      <c r="N71" s="17"/>
      <c r="O71" s="17"/>
      <c r="P71" s="17"/>
      <c r="Q71" s="17"/>
      <c r="R71" s="17"/>
      <c r="S71" s="17"/>
      <c r="T71" s="1"/>
    </row>
    <row r="72" spans="2:20" ht="19.5" customHeight="1" x14ac:dyDescent="0.3">
      <c r="B72" s="71"/>
      <c r="C72" s="71"/>
      <c r="D72" s="71"/>
      <c r="E72" s="71"/>
      <c r="F72" s="71"/>
      <c r="G72" s="71"/>
      <c r="H72" s="71"/>
      <c r="I72" s="71"/>
      <c r="J72" s="71"/>
      <c r="K72" s="71"/>
      <c r="L72" s="71"/>
      <c r="M72" s="71"/>
      <c r="N72" s="71"/>
      <c r="O72" s="71"/>
      <c r="P72" s="71"/>
      <c r="Q72" s="71"/>
      <c r="R72" s="71"/>
      <c r="S72" s="71"/>
      <c r="T72" s="72"/>
    </row>
    <row r="73" spans="2:20" ht="19.5" customHeight="1" x14ac:dyDescent="0.3">
      <c r="B73" s="71"/>
      <c r="C73" s="21" t="s">
        <v>426</v>
      </c>
      <c r="D73" s="21"/>
      <c r="E73" s="21"/>
      <c r="F73" s="21"/>
      <c r="G73" s="21"/>
      <c r="H73" s="21"/>
      <c r="I73" s="21"/>
      <c r="J73" s="21"/>
      <c r="K73" s="21"/>
      <c r="L73" s="21"/>
      <c r="M73" s="21"/>
      <c r="N73" s="21"/>
      <c r="O73" s="21"/>
      <c r="P73" s="21"/>
      <c r="Q73" s="21"/>
      <c r="R73" s="21"/>
      <c r="S73" s="21"/>
      <c r="T73" s="336"/>
    </row>
    <row r="74" spans="2:20" ht="19.5" customHeight="1" x14ac:dyDescent="0.3">
      <c r="B74" s="71"/>
      <c r="C74" s="852" t="s">
        <v>636</v>
      </c>
      <c r="D74" s="852"/>
      <c r="E74" s="852"/>
      <c r="F74" s="852"/>
      <c r="G74" s="852"/>
      <c r="H74" s="852"/>
      <c r="I74" s="852"/>
      <c r="J74" s="852"/>
      <c r="K74" s="852"/>
      <c r="L74" s="852"/>
      <c r="M74" s="852"/>
      <c r="N74" s="852"/>
      <c r="O74" s="852"/>
      <c r="P74" s="852"/>
      <c r="Q74" s="852"/>
      <c r="R74" s="852"/>
      <c r="S74" s="560"/>
      <c r="T74" s="561"/>
    </row>
    <row r="75" spans="2:20" ht="19.5" customHeight="1" x14ac:dyDescent="0.3">
      <c r="B75" s="854"/>
      <c r="C75" s="852" t="s">
        <v>549</v>
      </c>
      <c r="D75" s="852"/>
      <c r="E75" s="852"/>
      <c r="F75" s="852"/>
      <c r="G75" s="852"/>
      <c r="H75" s="852"/>
      <c r="I75" s="852"/>
      <c r="J75" s="852"/>
      <c r="K75" s="852"/>
      <c r="L75" s="852"/>
      <c r="M75" s="852"/>
      <c r="N75" s="852"/>
      <c r="O75" s="852"/>
      <c r="P75" s="852"/>
      <c r="Q75" s="852"/>
      <c r="R75" s="852"/>
      <c r="S75" s="560"/>
      <c r="T75" s="561"/>
    </row>
    <row r="76" spans="2:20" ht="19.5" customHeight="1" x14ac:dyDescent="0.3">
      <c r="B76" s="854"/>
      <c r="C76" s="852" t="s">
        <v>721</v>
      </c>
      <c r="D76" s="852"/>
      <c r="E76" s="852"/>
      <c r="F76" s="852"/>
      <c r="G76" s="852"/>
      <c r="H76" s="852"/>
      <c r="I76" s="852"/>
      <c r="J76" s="852"/>
      <c r="K76" s="852"/>
      <c r="L76" s="852"/>
      <c r="M76" s="852"/>
      <c r="N76" s="852"/>
      <c r="O76" s="852"/>
      <c r="P76" s="852"/>
      <c r="Q76" s="852"/>
      <c r="R76" s="852"/>
      <c r="S76" s="560"/>
      <c r="T76" s="561"/>
    </row>
    <row r="77" spans="2:20" ht="19.5" customHeight="1" x14ac:dyDescent="0.3">
      <c r="B77" s="13"/>
      <c r="C77" s="852" t="s">
        <v>546</v>
      </c>
      <c r="D77" s="852"/>
      <c r="E77" s="852"/>
      <c r="F77" s="852"/>
      <c r="G77" s="852"/>
      <c r="H77" s="852"/>
      <c r="I77" s="852"/>
      <c r="J77" s="852"/>
      <c r="K77" s="852"/>
      <c r="L77" s="852"/>
      <c r="M77" s="852"/>
      <c r="N77" s="852"/>
      <c r="O77" s="852"/>
      <c r="P77" s="852"/>
      <c r="Q77" s="852"/>
      <c r="R77" s="852"/>
      <c r="S77" s="560"/>
      <c r="T77" s="561"/>
    </row>
    <row r="78" spans="2:20" ht="19.5" customHeight="1" x14ac:dyDescent="0.3">
      <c r="B78" s="13"/>
      <c r="C78" s="852" t="s">
        <v>547</v>
      </c>
      <c r="D78" s="852"/>
      <c r="E78" s="852"/>
      <c r="F78" s="852"/>
      <c r="G78" s="852"/>
      <c r="H78" s="852"/>
      <c r="I78" s="852"/>
      <c r="J78" s="852"/>
      <c r="K78" s="852"/>
      <c r="L78" s="852"/>
      <c r="M78" s="852"/>
      <c r="N78" s="852"/>
      <c r="O78" s="852"/>
      <c r="P78" s="852"/>
      <c r="Q78" s="852"/>
      <c r="R78" s="852"/>
      <c r="S78" s="560"/>
      <c r="T78" s="561"/>
    </row>
    <row r="79" spans="2:20" ht="19.5" customHeight="1" x14ac:dyDescent="0.3">
      <c r="B79" s="13"/>
      <c r="C79" s="852" t="s">
        <v>548</v>
      </c>
      <c r="D79" s="852"/>
      <c r="E79" s="852"/>
      <c r="F79" s="852"/>
      <c r="G79" s="852"/>
      <c r="H79" s="852"/>
      <c r="I79" s="852"/>
      <c r="J79" s="852"/>
      <c r="K79" s="852"/>
      <c r="L79" s="852"/>
      <c r="M79" s="852"/>
      <c r="N79" s="852"/>
      <c r="O79" s="852"/>
      <c r="P79" s="852"/>
      <c r="Q79" s="852"/>
      <c r="R79" s="852"/>
      <c r="S79" s="560"/>
      <c r="T79" s="561"/>
    </row>
    <row r="80" spans="2:20" ht="19.5" customHeight="1" x14ac:dyDescent="0.3">
      <c r="B80" s="13"/>
      <c r="C80" s="852" t="s">
        <v>550</v>
      </c>
      <c r="D80" s="852"/>
      <c r="E80" s="852"/>
      <c r="F80" s="852"/>
      <c r="G80" s="852"/>
      <c r="H80" s="852"/>
      <c r="I80" s="852"/>
      <c r="J80" s="852"/>
      <c r="K80" s="852"/>
      <c r="L80" s="852"/>
      <c r="M80" s="852"/>
      <c r="N80" s="852"/>
      <c r="O80" s="852"/>
      <c r="P80" s="852"/>
      <c r="Q80" s="852"/>
      <c r="R80" s="852"/>
      <c r="S80" s="560"/>
      <c r="T80" s="561"/>
    </row>
    <row r="81" spans="2:20" ht="19.5" customHeight="1" x14ac:dyDescent="0.3">
      <c r="B81" s="13"/>
      <c r="C81" s="852" t="s">
        <v>551</v>
      </c>
      <c r="D81" s="852"/>
      <c r="E81" s="852"/>
      <c r="F81" s="852"/>
      <c r="G81" s="852"/>
      <c r="H81" s="852"/>
      <c r="I81" s="852"/>
      <c r="J81" s="852"/>
      <c r="K81" s="852"/>
      <c r="L81" s="852"/>
      <c r="M81" s="852"/>
      <c r="N81" s="852"/>
      <c r="O81" s="852"/>
      <c r="P81" s="852"/>
      <c r="Q81" s="852"/>
      <c r="R81" s="852"/>
      <c r="S81" s="560"/>
      <c r="T81" s="561"/>
    </row>
    <row r="82" spans="2:20" ht="19.5" customHeight="1" x14ac:dyDescent="0.3">
      <c r="B82" s="13"/>
      <c r="C82" s="560"/>
      <c r="D82" s="560"/>
      <c r="E82" s="560"/>
      <c r="F82" s="560"/>
      <c r="G82" s="560"/>
      <c r="H82" s="560"/>
      <c r="I82" s="560"/>
      <c r="J82" s="560"/>
      <c r="K82" s="560"/>
      <c r="L82" s="560"/>
      <c r="M82" s="560"/>
      <c r="N82" s="560"/>
      <c r="O82" s="560"/>
      <c r="P82" s="560"/>
      <c r="Q82" s="560"/>
      <c r="R82" s="560"/>
      <c r="S82" s="560"/>
      <c r="T82" s="561"/>
    </row>
    <row r="83" spans="2:20" ht="19.5" customHeight="1" x14ac:dyDescent="0.3">
      <c r="B83" s="562"/>
      <c r="C83" s="562"/>
      <c r="D83" s="562"/>
      <c r="E83" s="562"/>
      <c r="F83" s="562"/>
      <c r="G83" s="562"/>
      <c r="H83" s="562"/>
      <c r="I83" s="562"/>
      <c r="J83" s="562"/>
      <c r="K83" s="562"/>
      <c r="L83" s="562"/>
      <c r="M83" s="562"/>
      <c r="N83" s="562"/>
      <c r="O83" s="562"/>
      <c r="P83" s="562"/>
      <c r="Q83" s="562"/>
      <c r="R83" s="562"/>
      <c r="S83" s="562"/>
      <c r="T83" s="562"/>
    </row>
    <row r="84" spans="2:20" s="53" customFormat="1" ht="19.5" customHeight="1" x14ac:dyDescent="0.3">
      <c r="B84" s="77"/>
      <c r="C84" s="77"/>
      <c r="D84" s="77"/>
      <c r="E84" s="77"/>
      <c r="F84" s="77"/>
      <c r="G84" s="77"/>
      <c r="H84" s="77"/>
      <c r="I84" s="77"/>
      <c r="J84" s="77"/>
      <c r="K84" s="77"/>
      <c r="L84" s="77"/>
      <c r="M84" s="77"/>
      <c r="N84" s="77"/>
      <c r="O84" s="77"/>
      <c r="P84" s="77"/>
      <c r="Q84" s="77"/>
      <c r="R84" s="77"/>
      <c r="S84" s="77"/>
      <c r="T84" s="1"/>
    </row>
    <row r="85" spans="2:20" s="53" customFormat="1" ht="19.5" customHeight="1" x14ac:dyDescent="0.3">
      <c r="B85" s="549"/>
      <c r="C85" s="123" t="s">
        <v>152</v>
      </c>
      <c r="D85" s="563"/>
      <c r="E85" s="563"/>
      <c r="F85" s="563"/>
      <c r="G85" s="563"/>
      <c r="H85" s="563"/>
      <c r="I85" s="563"/>
      <c r="J85" s="563"/>
      <c r="K85" s="563"/>
      <c r="L85" s="563"/>
      <c r="M85" s="563"/>
      <c r="N85" s="563"/>
      <c r="O85" s="563"/>
      <c r="P85" s="563"/>
      <c r="Q85" s="563"/>
      <c r="R85" s="563"/>
      <c r="S85" s="563"/>
      <c r="T85" s="1"/>
    </row>
    <row r="86" spans="2:20" s="53" customFormat="1" ht="19.5" customHeight="1" x14ac:dyDescent="0.3">
      <c r="B86" s="564"/>
      <c r="C86" s="564"/>
      <c r="D86" s="564"/>
      <c r="E86" s="564"/>
      <c r="F86" s="564"/>
      <c r="G86" s="564"/>
      <c r="H86" s="564"/>
      <c r="I86" s="564"/>
      <c r="J86" s="564"/>
      <c r="K86" s="564"/>
      <c r="L86" s="564"/>
      <c r="M86" s="564"/>
      <c r="N86" s="564"/>
      <c r="O86" s="564"/>
      <c r="P86" s="564"/>
      <c r="Q86" s="564"/>
      <c r="R86" s="564"/>
      <c r="S86" s="564"/>
      <c r="T86" s="1"/>
    </row>
    <row r="87" spans="2:20" ht="19.5" customHeight="1" x14ac:dyDescent="0.3">
      <c r="B87" s="13"/>
      <c r="C87" s="21" t="s">
        <v>353</v>
      </c>
      <c r="D87" s="21"/>
      <c r="E87" s="13"/>
      <c r="F87" s="21"/>
      <c r="G87" s="21"/>
      <c r="H87" s="21"/>
      <c r="I87" s="21"/>
      <c r="J87" s="21"/>
      <c r="K87" s="21"/>
      <c r="L87" s="21"/>
      <c r="M87" s="21"/>
      <c r="N87" s="21"/>
      <c r="O87" s="21"/>
      <c r="P87" s="21"/>
      <c r="Q87" s="21"/>
      <c r="R87" s="21"/>
      <c r="S87" s="21"/>
      <c r="T87" s="78"/>
    </row>
    <row r="88" spans="2:20" ht="19.5" customHeight="1" x14ac:dyDescent="0.3">
      <c r="B88" s="13"/>
      <c r="C88" s="850" t="s">
        <v>122</v>
      </c>
      <c r="D88" s="850"/>
      <c r="E88" s="75"/>
      <c r="F88" s="850" t="s">
        <v>119</v>
      </c>
      <c r="G88" s="850"/>
      <c r="H88" s="549"/>
      <c r="I88" s="549"/>
      <c r="J88" s="549"/>
      <c r="K88" s="549"/>
      <c r="L88" s="549"/>
      <c r="M88" s="549"/>
      <c r="N88" s="549"/>
      <c r="O88" s="549"/>
      <c r="P88" s="549"/>
      <c r="Q88" s="554"/>
      <c r="R88" s="554"/>
      <c r="S88" s="554"/>
      <c r="T88" s="78"/>
    </row>
    <row r="89" spans="2:20" ht="19.5" customHeight="1" x14ac:dyDescent="0.3">
      <c r="B89" s="13"/>
      <c r="C89" s="856" t="s">
        <v>675</v>
      </c>
      <c r="D89" s="856"/>
      <c r="E89" s="75"/>
      <c r="F89" s="850" t="s">
        <v>120</v>
      </c>
      <c r="G89" s="850"/>
      <c r="H89" s="549"/>
      <c r="I89" s="549"/>
      <c r="J89" s="549"/>
      <c r="K89" s="549"/>
      <c r="L89" s="549"/>
      <c r="M89" s="549"/>
      <c r="N89" s="549"/>
      <c r="O89" s="549"/>
      <c r="P89" s="549"/>
      <c r="Q89" s="552"/>
      <c r="R89" s="552"/>
      <c r="S89" s="552"/>
      <c r="T89" s="565"/>
    </row>
    <row r="90" spans="2:20" s="53" customFormat="1" ht="19.5" customHeight="1" x14ac:dyDescent="0.3">
      <c r="B90" s="13"/>
      <c r="C90" s="850" t="s">
        <v>123</v>
      </c>
      <c r="D90" s="850"/>
      <c r="E90" s="75"/>
      <c r="F90" s="850" t="s">
        <v>121</v>
      </c>
      <c r="G90" s="850"/>
      <c r="H90" s="549"/>
      <c r="I90" s="549"/>
      <c r="J90" s="549"/>
      <c r="K90" s="549"/>
      <c r="L90" s="549"/>
      <c r="M90" s="549"/>
      <c r="N90" s="549"/>
      <c r="O90" s="549"/>
      <c r="P90" s="549"/>
      <c r="Q90" s="554"/>
      <c r="R90" s="554"/>
      <c r="S90" s="554"/>
      <c r="T90" s="1"/>
    </row>
    <row r="91" spans="2:20" s="53" customFormat="1" ht="19.5" customHeight="1" x14ac:dyDescent="0.3">
      <c r="B91" s="13"/>
      <c r="C91" s="850" t="s">
        <v>124</v>
      </c>
      <c r="D91" s="850"/>
      <c r="E91" s="75"/>
      <c r="F91" s="119"/>
      <c r="G91" s="119"/>
      <c r="H91" s="549"/>
      <c r="I91" s="549"/>
      <c r="J91" s="549"/>
      <c r="K91" s="549"/>
      <c r="L91" s="549"/>
      <c r="M91" s="549"/>
      <c r="N91" s="549"/>
      <c r="O91" s="549"/>
      <c r="P91" s="549"/>
      <c r="Q91" s="552"/>
      <c r="R91" s="552"/>
      <c r="S91" s="552"/>
      <c r="T91" s="336"/>
    </row>
    <row r="92" spans="2:20" s="53" customFormat="1" ht="19.5" customHeight="1" x14ac:dyDescent="0.3">
      <c r="B92" s="13"/>
      <c r="C92" s="850" t="s">
        <v>125</v>
      </c>
      <c r="D92" s="850"/>
      <c r="E92" s="75"/>
      <c r="F92" s="119"/>
      <c r="G92" s="119"/>
      <c r="H92" s="549"/>
      <c r="I92" s="549"/>
      <c r="J92" s="549"/>
      <c r="K92" s="549"/>
      <c r="L92" s="549"/>
      <c r="M92" s="549"/>
      <c r="N92" s="549"/>
      <c r="O92" s="549"/>
      <c r="P92" s="549"/>
      <c r="Q92" s="549"/>
      <c r="R92" s="549"/>
      <c r="S92" s="549"/>
    </row>
    <row r="93" spans="2:20" s="53" customFormat="1" ht="19.5" customHeight="1" x14ac:dyDescent="0.3">
      <c r="B93" s="13"/>
      <c r="C93" s="850" t="s">
        <v>126</v>
      </c>
      <c r="D93" s="850"/>
      <c r="E93" s="75"/>
      <c r="F93" s="119"/>
      <c r="G93" s="119"/>
      <c r="H93" s="549"/>
      <c r="I93" s="549"/>
      <c r="J93" s="549"/>
      <c r="K93" s="549"/>
      <c r="L93" s="549"/>
      <c r="M93" s="549"/>
      <c r="N93" s="549"/>
      <c r="O93" s="549"/>
      <c r="P93" s="549"/>
      <c r="Q93" s="549"/>
      <c r="R93" s="549"/>
      <c r="S93" s="549"/>
      <c r="T93" s="336"/>
    </row>
    <row r="94" spans="2:20" s="53" customFormat="1" ht="19.5" customHeight="1" x14ac:dyDescent="0.3">
      <c r="B94" s="159"/>
      <c r="C94" s="159"/>
      <c r="D94" s="159"/>
      <c r="E94" s="13"/>
      <c r="F94" s="159"/>
      <c r="G94" s="159"/>
      <c r="H94" s="159"/>
      <c r="I94" s="159"/>
      <c r="J94" s="159"/>
      <c r="K94" s="159"/>
      <c r="L94" s="159"/>
      <c r="M94" s="159"/>
      <c r="N94" s="159"/>
      <c r="O94" s="159"/>
      <c r="P94" s="159"/>
      <c r="Q94" s="159"/>
      <c r="R94" s="159"/>
      <c r="S94" s="159"/>
      <c r="T94" s="336"/>
    </row>
    <row r="95" spans="2:20" s="53" customFormat="1" ht="19.5" customHeight="1" x14ac:dyDescent="0.3">
      <c r="B95" s="847"/>
      <c r="C95" s="851" t="s">
        <v>905</v>
      </c>
      <c r="D95" s="851"/>
      <c r="E95" s="851"/>
      <c r="F95" s="851"/>
      <c r="G95" s="851"/>
      <c r="H95" s="851"/>
      <c r="I95" s="851"/>
      <c r="J95" s="851"/>
      <c r="K95" s="851"/>
      <c r="L95" s="851"/>
      <c r="M95" s="851"/>
      <c r="N95" s="851"/>
      <c r="O95" s="851"/>
      <c r="P95" s="851"/>
      <c r="Q95" s="851"/>
      <c r="R95" s="851"/>
      <c r="S95" s="566"/>
      <c r="T95" s="336"/>
    </row>
    <row r="96" spans="2:20" s="53" customFormat="1" ht="19.5" customHeight="1" x14ac:dyDescent="0.3">
      <c r="B96" s="847"/>
      <c r="C96" s="851"/>
      <c r="D96" s="851"/>
      <c r="E96" s="851"/>
      <c r="F96" s="851"/>
      <c r="G96" s="851"/>
      <c r="H96" s="851"/>
      <c r="I96" s="851"/>
      <c r="J96" s="851"/>
      <c r="K96" s="851"/>
      <c r="L96" s="851"/>
      <c r="M96" s="851"/>
      <c r="N96" s="851"/>
      <c r="O96" s="851"/>
      <c r="P96" s="851"/>
      <c r="Q96" s="851"/>
      <c r="R96" s="851"/>
      <c r="S96" s="566"/>
      <c r="T96" s="336"/>
    </row>
    <row r="97" spans="2:20" s="53" customFormat="1" ht="19.5" customHeight="1" x14ac:dyDescent="0.3">
      <c r="B97" s="17"/>
      <c r="C97" s="17"/>
      <c r="D97" s="17"/>
      <c r="E97" s="17"/>
      <c r="F97" s="17"/>
      <c r="G97" s="17"/>
      <c r="H97" s="17"/>
      <c r="I97" s="17"/>
      <c r="J97" s="17"/>
      <c r="K97" s="17"/>
      <c r="L97" s="17"/>
      <c r="M97" s="17"/>
      <c r="N97" s="17"/>
      <c r="O97" s="17"/>
      <c r="P97" s="17"/>
      <c r="Q97" s="17"/>
      <c r="R97" s="17"/>
      <c r="S97" s="17"/>
      <c r="T97" s="561"/>
    </row>
    <row r="98" spans="2:20" s="53" customFormat="1" ht="19.5" customHeight="1" x14ac:dyDescent="0.3">
      <c r="B98" s="13"/>
      <c r="C98" s="21" t="s">
        <v>906</v>
      </c>
      <c r="D98" s="21"/>
      <c r="E98" s="21"/>
      <c r="F98" s="21"/>
      <c r="G98" s="21"/>
      <c r="H98" s="21"/>
      <c r="I98" s="21"/>
      <c r="J98" s="21"/>
      <c r="K98" s="21"/>
      <c r="L98" s="21"/>
      <c r="M98" s="21"/>
      <c r="N98" s="21"/>
      <c r="O98" s="21"/>
      <c r="P98" s="21"/>
      <c r="Q98" s="21"/>
      <c r="R98" s="21"/>
      <c r="S98" s="21"/>
      <c r="T98" s="561"/>
    </row>
    <row r="99" spans="2:20" s="53" customFormat="1" ht="19.5" customHeight="1" x14ac:dyDescent="0.3">
      <c r="B99" s="13"/>
      <c r="C99" s="852" t="s">
        <v>729</v>
      </c>
      <c r="D99" s="852"/>
      <c r="E99" s="852"/>
      <c r="F99" s="852"/>
      <c r="G99" s="852"/>
      <c r="H99" s="852"/>
      <c r="I99" s="852"/>
      <c r="J99" s="852"/>
      <c r="K99" s="852"/>
      <c r="L99" s="852"/>
      <c r="M99" s="852"/>
      <c r="N99" s="852"/>
      <c r="O99" s="852"/>
      <c r="P99" s="852"/>
      <c r="Q99" s="852"/>
      <c r="R99" s="852"/>
      <c r="S99" s="560"/>
      <c r="T99" s="336"/>
    </row>
    <row r="100" spans="2:20" ht="19.5" customHeight="1" x14ac:dyDescent="0.3">
      <c r="B100" s="13"/>
      <c r="C100" s="852" t="str">
        <f>$C$245</f>
        <v>Surmonter la tempête: élaborer une norme canadienne pour render les zones résidentielles existantes résilientes face aux inondations (Moudrak et Feltmate, 2019a)</v>
      </c>
      <c r="D100" s="852"/>
      <c r="E100" s="852"/>
      <c r="F100" s="852"/>
      <c r="G100" s="852"/>
      <c r="H100" s="852"/>
      <c r="I100" s="852"/>
      <c r="J100" s="852"/>
      <c r="K100" s="852"/>
      <c r="L100" s="852"/>
      <c r="M100" s="852"/>
      <c r="N100" s="852"/>
      <c r="O100" s="852"/>
      <c r="P100" s="852"/>
      <c r="Q100" s="852"/>
      <c r="R100" s="852"/>
      <c r="S100" s="560"/>
      <c r="T100" s="567"/>
    </row>
    <row r="101" spans="2:20" ht="19.5" customHeight="1" x14ac:dyDescent="0.3">
      <c r="B101" s="13"/>
      <c r="C101" s="852" t="s">
        <v>635</v>
      </c>
      <c r="D101" s="852"/>
      <c r="E101" s="852"/>
      <c r="F101" s="852"/>
      <c r="G101" s="852"/>
      <c r="H101" s="852"/>
      <c r="I101" s="852"/>
      <c r="J101" s="852"/>
      <c r="K101" s="852"/>
      <c r="L101" s="852"/>
      <c r="M101" s="852"/>
      <c r="N101" s="852"/>
      <c r="O101" s="852"/>
      <c r="P101" s="852"/>
      <c r="Q101" s="852"/>
      <c r="R101" s="852"/>
      <c r="S101" s="560"/>
      <c r="T101" s="567"/>
    </row>
    <row r="102" spans="2:20" ht="19.5" customHeight="1" x14ac:dyDescent="0.3">
      <c r="B102" s="13"/>
      <c r="C102" s="852" t="s">
        <v>539</v>
      </c>
      <c r="D102" s="852"/>
      <c r="E102" s="852"/>
      <c r="F102" s="852"/>
      <c r="G102" s="852"/>
      <c r="H102" s="852"/>
      <c r="I102" s="852"/>
      <c r="J102" s="852"/>
      <c r="K102" s="852"/>
      <c r="L102" s="852"/>
      <c r="M102" s="852"/>
      <c r="N102" s="852"/>
      <c r="O102" s="852"/>
      <c r="P102" s="852"/>
      <c r="Q102" s="852"/>
      <c r="R102" s="852"/>
      <c r="S102" s="560"/>
      <c r="T102" s="567"/>
    </row>
    <row r="103" spans="2:20" ht="19.5" customHeight="1" x14ac:dyDescent="0.3">
      <c r="B103" s="13"/>
      <c r="C103" s="860" t="s">
        <v>540</v>
      </c>
      <c r="D103" s="860"/>
      <c r="E103" s="860"/>
      <c r="F103" s="860"/>
      <c r="G103" s="860"/>
      <c r="H103" s="860"/>
      <c r="I103" s="860"/>
      <c r="J103" s="860"/>
      <c r="K103" s="860"/>
      <c r="L103" s="860"/>
      <c r="M103" s="860"/>
      <c r="N103" s="860"/>
      <c r="O103" s="860"/>
      <c r="P103" s="860"/>
      <c r="Q103" s="860"/>
      <c r="R103" s="860"/>
      <c r="S103" s="560"/>
      <c r="T103" s="567"/>
    </row>
    <row r="104" spans="2:20" ht="19.5" customHeight="1" x14ac:dyDescent="0.3">
      <c r="B104" s="13"/>
      <c r="C104" s="568"/>
      <c r="D104" s="568"/>
      <c r="E104" s="568"/>
      <c r="F104" s="568"/>
      <c r="G104" s="568"/>
      <c r="H104" s="568"/>
      <c r="I104" s="568"/>
      <c r="J104" s="568"/>
      <c r="K104" s="568"/>
      <c r="L104" s="568"/>
      <c r="M104" s="568"/>
      <c r="N104" s="568"/>
      <c r="O104" s="568"/>
      <c r="P104" s="568"/>
      <c r="Q104" s="568"/>
      <c r="R104" s="568"/>
      <c r="S104" s="568"/>
      <c r="T104" s="567"/>
    </row>
    <row r="105" spans="2:20" ht="19.5" customHeight="1" x14ac:dyDescent="0.3">
      <c r="B105" s="13"/>
      <c r="C105" s="857" t="s">
        <v>907</v>
      </c>
      <c r="D105" s="857"/>
      <c r="E105" s="857"/>
      <c r="F105" s="857"/>
      <c r="G105" s="857"/>
      <c r="H105" s="857"/>
      <c r="I105" s="857"/>
      <c r="J105" s="857"/>
      <c r="K105" s="857"/>
      <c r="L105" s="857"/>
      <c r="M105" s="857"/>
      <c r="N105" s="857"/>
      <c r="O105" s="857"/>
      <c r="P105" s="857"/>
      <c r="Q105" s="857"/>
      <c r="R105" s="857"/>
      <c r="S105" s="559"/>
      <c r="T105" s="567"/>
    </row>
    <row r="106" spans="2:20" ht="19.5" customHeight="1" x14ac:dyDescent="0.3">
      <c r="B106" s="13"/>
      <c r="C106" s="857"/>
      <c r="D106" s="857"/>
      <c r="E106" s="857"/>
      <c r="F106" s="857"/>
      <c r="G106" s="857"/>
      <c r="H106" s="857"/>
      <c r="I106" s="857"/>
      <c r="J106" s="857"/>
      <c r="K106" s="857"/>
      <c r="L106" s="857"/>
      <c r="M106" s="857"/>
      <c r="N106" s="857"/>
      <c r="O106" s="857"/>
      <c r="P106" s="857"/>
      <c r="Q106" s="857"/>
      <c r="R106" s="857"/>
      <c r="S106" s="559"/>
      <c r="T106" s="567"/>
    </row>
    <row r="107" spans="2:20" ht="19.5" customHeight="1" x14ac:dyDescent="0.3">
      <c r="B107" s="13"/>
      <c r="C107" s="857"/>
      <c r="D107" s="857"/>
      <c r="E107" s="857"/>
      <c r="F107" s="857"/>
      <c r="G107" s="857"/>
      <c r="H107" s="857"/>
      <c r="I107" s="857"/>
      <c r="J107" s="857"/>
      <c r="K107" s="857"/>
      <c r="L107" s="857"/>
      <c r="M107" s="857"/>
      <c r="N107" s="857"/>
      <c r="O107" s="857"/>
      <c r="P107" s="857"/>
      <c r="Q107" s="857"/>
      <c r="R107" s="857"/>
      <c r="S107" s="559"/>
      <c r="T107" s="78"/>
    </row>
    <row r="108" spans="2:20" ht="19.5" customHeight="1" x14ac:dyDescent="0.3">
      <c r="B108" s="13"/>
      <c r="C108" s="857"/>
      <c r="D108" s="857"/>
      <c r="E108" s="857"/>
      <c r="F108" s="857"/>
      <c r="G108" s="857"/>
      <c r="H108" s="857"/>
      <c r="I108" s="857"/>
      <c r="J108" s="857"/>
      <c r="K108" s="857"/>
      <c r="L108" s="857"/>
      <c r="M108" s="857"/>
      <c r="N108" s="857"/>
      <c r="O108" s="857"/>
      <c r="P108" s="857"/>
      <c r="Q108" s="857"/>
      <c r="R108" s="857"/>
      <c r="S108" s="559"/>
      <c r="T108" s="78"/>
    </row>
    <row r="109" spans="2:20" ht="19.5" customHeight="1" x14ac:dyDescent="0.3">
      <c r="B109" s="13"/>
      <c r="C109" s="857"/>
      <c r="D109" s="857"/>
      <c r="E109" s="857"/>
      <c r="F109" s="857"/>
      <c r="G109" s="857"/>
      <c r="H109" s="857"/>
      <c r="I109" s="857"/>
      <c r="J109" s="857"/>
      <c r="K109" s="857"/>
      <c r="L109" s="857"/>
      <c r="M109" s="857"/>
      <c r="N109" s="857"/>
      <c r="O109" s="857"/>
      <c r="P109" s="857"/>
      <c r="Q109" s="857"/>
      <c r="R109" s="857"/>
      <c r="S109" s="559"/>
      <c r="T109" s="78"/>
    </row>
    <row r="110" spans="2:20" ht="19.5" customHeight="1" x14ac:dyDescent="0.3">
      <c r="B110" s="13"/>
      <c r="C110" s="857"/>
      <c r="D110" s="857"/>
      <c r="E110" s="857"/>
      <c r="F110" s="857"/>
      <c r="G110" s="857"/>
      <c r="H110" s="857"/>
      <c r="I110" s="857"/>
      <c r="J110" s="857"/>
      <c r="K110" s="857"/>
      <c r="L110" s="857"/>
      <c r="M110" s="857"/>
      <c r="N110" s="857"/>
      <c r="O110" s="857"/>
      <c r="P110" s="857"/>
      <c r="Q110" s="857"/>
      <c r="R110" s="857"/>
      <c r="S110" s="559"/>
      <c r="T110" s="78"/>
    </row>
    <row r="111" spans="2:20" s="53" customFormat="1" ht="19.5" customHeight="1" x14ac:dyDescent="0.3">
      <c r="B111" s="13"/>
      <c r="C111" s="566"/>
      <c r="D111" s="559"/>
      <c r="E111" s="559"/>
      <c r="F111" s="559"/>
      <c r="G111" s="559"/>
      <c r="H111" s="559"/>
      <c r="I111" s="559"/>
      <c r="J111" s="559"/>
      <c r="K111" s="559"/>
      <c r="L111" s="559"/>
      <c r="M111" s="559"/>
      <c r="N111" s="559"/>
      <c r="O111" s="559"/>
      <c r="P111" s="559"/>
      <c r="Q111" s="559"/>
      <c r="R111" s="559"/>
      <c r="S111" s="559"/>
      <c r="T111" s="569"/>
    </row>
    <row r="112" spans="2:20" ht="19.5" customHeight="1" x14ac:dyDescent="0.3">
      <c r="B112" s="95"/>
      <c r="C112" s="95"/>
      <c r="D112" s="95"/>
      <c r="E112" s="95"/>
      <c r="F112" s="95"/>
      <c r="G112" s="95"/>
      <c r="H112" s="95"/>
      <c r="I112" s="95"/>
      <c r="J112" s="95"/>
      <c r="K112" s="95"/>
      <c r="L112" s="95"/>
      <c r="M112" s="95"/>
      <c r="N112" s="95"/>
      <c r="O112" s="95"/>
      <c r="P112" s="95"/>
      <c r="Q112" s="95"/>
      <c r="R112" s="95"/>
      <c r="S112" s="95"/>
      <c r="T112" s="570"/>
    </row>
    <row r="113" spans="2:20" ht="19.5" customHeight="1" x14ac:dyDescent="0.3">
      <c r="B113" s="83"/>
      <c r="C113" s="83"/>
      <c r="D113" s="83"/>
      <c r="E113" s="83"/>
      <c r="F113" s="83"/>
      <c r="G113" s="83"/>
      <c r="H113" s="83"/>
      <c r="I113" s="83"/>
      <c r="J113" s="83"/>
      <c r="K113" s="83"/>
      <c r="L113" s="83"/>
      <c r="M113" s="83"/>
      <c r="N113" s="83"/>
      <c r="O113" s="83"/>
      <c r="P113" s="83"/>
      <c r="Q113" s="83"/>
      <c r="R113" s="83"/>
      <c r="S113" s="83"/>
      <c r="T113" s="336"/>
    </row>
    <row r="114" spans="2:20" ht="19.5" customHeight="1" x14ac:dyDescent="0.3">
      <c r="B114" s="571"/>
      <c r="C114" s="123" t="s">
        <v>373</v>
      </c>
      <c r="D114" s="571"/>
      <c r="E114" s="571"/>
      <c r="F114" s="571"/>
      <c r="G114" s="571"/>
      <c r="H114" s="571"/>
      <c r="I114" s="571"/>
      <c r="J114" s="571"/>
      <c r="K114" s="571"/>
      <c r="L114" s="571"/>
      <c r="M114" s="571"/>
      <c r="N114" s="571"/>
      <c r="O114" s="571"/>
      <c r="P114" s="571"/>
      <c r="Q114" s="571"/>
      <c r="R114" s="571"/>
      <c r="S114" s="571"/>
      <c r="T114" s="53"/>
    </row>
    <row r="115" spans="2:20" ht="19.5" customHeight="1" x14ac:dyDescent="0.3">
      <c r="B115" s="83"/>
      <c r="C115" s="83"/>
      <c r="D115" s="83"/>
      <c r="E115" s="83"/>
      <c r="F115" s="83"/>
      <c r="G115" s="83"/>
      <c r="H115" s="83"/>
      <c r="I115" s="83"/>
      <c r="J115" s="83"/>
      <c r="K115" s="83"/>
      <c r="L115" s="83"/>
      <c r="M115" s="83"/>
      <c r="N115" s="83"/>
      <c r="O115" s="83"/>
      <c r="P115" s="83"/>
      <c r="Q115" s="83"/>
      <c r="R115" s="83"/>
      <c r="S115" s="83"/>
      <c r="T115" s="53"/>
    </row>
    <row r="116" spans="2:20" ht="19.5" customHeight="1" x14ac:dyDescent="0.3">
      <c r="B116" s="13"/>
      <c r="C116" s="21" t="s">
        <v>353</v>
      </c>
      <c r="D116" s="21"/>
      <c r="E116" s="21"/>
      <c r="F116" s="21"/>
      <c r="G116" s="21"/>
      <c r="H116" s="21"/>
      <c r="I116" s="21"/>
      <c r="J116" s="21"/>
      <c r="K116" s="21"/>
      <c r="L116" s="21"/>
      <c r="M116" s="21"/>
      <c r="N116" s="21"/>
      <c r="O116" s="21"/>
      <c r="P116" s="21"/>
      <c r="Q116" s="21"/>
      <c r="R116" s="21"/>
      <c r="S116" s="21"/>
      <c r="T116" s="53"/>
    </row>
    <row r="117" spans="2:20" ht="19.5" customHeight="1" x14ac:dyDescent="0.3">
      <c r="B117" s="13"/>
      <c r="C117" s="850" t="s">
        <v>127</v>
      </c>
      <c r="D117" s="850"/>
      <c r="E117" s="17"/>
      <c r="F117" s="549"/>
      <c r="G117" s="549"/>
      <c r="H117" s="549"/>
      <c r="I117" s="549"/>
      <c r="J117" s="549"/>
      <c r="K117" s="549"/>
      <c r="L117" s="549"/>
      <c r="M117" s="549"/>
      <c r="N117" s="549"/>
      <c r="O117" s="549"/>
      <c r="P117" s="549"/>
      <c r="Q117" s="549"/>
      <c r="R117" s="549"/>
      <c r="S117" s="549"/>
      <c r="T117" s="53"/>
    </row>
    <row r="118" spans="2:20" ht="19.5" customHeight="1" x14ac:dyDescent="0.3">
      <c r="B118" s="13"/>
      <c r="C118" s="850" t="s">
        <v>119</v>
      </c>
      <c r="D118" s="850"/>
      <c r="E118" s="17"/>
      <c r="F118" s="549"/>
      <c r="G118" s="549"/>
      <c r="H118" s="549"/>
      <c r="I118" s="549"/>
      <c r="J118" s="549"/>
      <c r="K118" s="549"/>
      <c r="L118" s="549"/>
      <c r="M118" s="549"/>
      <c r="N118" s="549"/>
      <c r="O118" s="549"/>
      <c r="P118" s="549"/>
      <c r="Q118" s="549"/>
      <c r="R118" s="549"/>
      <c r="S118" s="549"/>
      <c r="T118" s="53"/>
    </row>
    <row r="119" spans="2:20" ht="19.5" customHeight="1" x14ac:dyDescent="0.3">
      <c r="B119" s="13"/>
      <c r="C119" s="850" t="s">
        <v>120</v>
      </c>
      <c r="D119" s="850"/>
      <c r="E119" s="17"/>
      <c r="F119" s="549"/>
      <c r="G119" s="549"/>
      <c r="H119" s="549"/>
      <c r="I119" s="549"/>
      <c r="J119" s="549"/>
      <c r="K119" s="549"/>
      <c r="L119" s="549"/>
      <c r="M119" s="549"/>
      <c r="N119" s="549"/>
      <c r="O119" s="549"/>
      <c r="P119" s="549"/>
      <c r="Q119" s="549"/>
      <c r="R119" s="549"/>
      <c r="S119" s="549"/>
      <c r="T119" s="53"/>
    </row>
    <row r="120" spans="2:20" ht="19.5" customHeight="1" x14ac:dyDescent="0.3">
      <c r="B120" s="555"/>
      <c r="C120" s="856" t="s">
        <v>121</v>
      </c>
      <c r="D120" s="856"/>
      <c r="E120" s="572"/>
      <c r="F120" s="555"/>
      <c r="G120" s="555"/>
      <c r="H120" s="555"/>
      <c r="I120" s="555"/>
      <c r="J120" s="555"/>
      <c r="K120" s="555"/>
      <c r="L120" s="555"/>
      <c r="M120" s="555"/>
      <c r="N120" s="555"/>
      <c r="O120" s="555"/>
      <c r="P120" s="555"/>
      <c r="Q120" s="555"/>
      <c r="R120" s="555"/>
      <c r="S120" s="555"/>
      <c r="T120" s="573"/>
    </row>
    <row r="121" spans="2:20" ht="19.5" customHeight="1" x14ac:dyDescent="0.3">
      <c r="B121" s="555"/>
      <c r="C121" s="572"/>
      <c r="D121" s="572"/>
      <c r="E121" s="572"/>
      <c r="F121" s="555"/>
      <c r="G121" s="555"/>
      <c r="H121" s="555"/>
      <c r="I121" s="555"/>
      <c r="J121" s="555"/>
      <c r="K121" s="555"/>
      <c r="L121" s="555"/>
      <c r="M121" s="555"/>
      <c r="N121" s="555"/>
      <c r="O121" s="555"/>
      <c r="P121" s="555"/>
      <c r="Q121" s="555"/>
      <c r="R121" s="555"/>
      <c r="S121" s="555"/>
      <c r="T121" s="573"/>
    </row>
    <row r="122" spans="2:20" ht="19.5" customHeight="1" x14ac:dyDescent="0.3">
      <c r="B122" s="13"/>
      <c r="C122" s="861" t="s">
        <v>908</v>
      </c>
      <c r="D122" s="861"/>
      <c r="E122" s="861"/>
      <c r="F122" s="861"/>
      <c r="G122" s="861"/>
      <c r="H122" s="861"/>
      <c r="I122" s="861"/>
      <c r="J122" s="861"/>
      <c r="K122" s="861"/>
      <c r="L122" s="861"/>
      <c r="M122" s="861"/>
      <c r="N122" s="861"/>
      <c r="O122" s="861"/>
      <c r="P122" s="861"/>
      <c r="Q122" s="861"/>
      <c r="R122" s="861"/>
      <c r="S122" s="230"/>
      <c r="T122" s="477"/>
    </row>
    <row r="123" spans="2:20" ht="19.5" customHeight="1" x14ac:dyDescent="0.3">
      <c r="B123" s="13"/>
      <c r="C123" s="861"/>
      <c r="D123" s="861"/>
      <c r="E123" s="861"/>
      <c r="F123" s="861"/>
      <c r="G123" s="861"/>
      <c r="H123" s="861"/>
      <c r="I123" s="861"/>
      <c r="J123" s="861"/>
      <c r="K123" s="861"/>
      <c r="L123" s="861"/>
      <c r="M123" s="861"/>
      <c r="N123" s="861"/>
      <c r="O123" s="861"/>
      <c r="P123" s="861"/>
      <c r="Q123" s="861"/>
      <c r="R123" s="861"/>
      <c r="S123" s="230"/>
      <c r="T123" s="477"/>
    </row>
    <row r="124" spans="2:20" ht="19.5" customHeight="1" x14ac:dyDescent="0.3">
      <c r="B124" s="13"/>
      <c r="C124" s="861"/>
      <c r="D124" s="861"/>
      <c r="E124" s="861"/>
      <c r="F124" s="861"/>
      <c r="G124" s="861"/>
      <c r="H124" s="861"/>
      <c r="I124" s="861"/>
      <c r="J124" s="861"/>
      <c r="K124" s="861"/>
      <c r="L124" s="861"/>
      <c r="M124" s="861"/>
      <c r="N124" s="861"/>
      <c r="O124" s="861"/>
      <c r="P124" s="861"/>
      <c r="Q124" s="861"/>
      <c r="R124" s="861"/>
      <c r="S124" s="230"/>
      <c r="T124" s="1"/>
    </row>
    <row r="125" spans="2:20" ht="19.5" customHeight="1" x14ac:dyDescent="0.3">
      <c r="B125" s="17"/>
      <c r="C125" s="17"/>
      <c r="D125" s="17"/>
      <c r="E125" s="17"/>
      <c r="F125" s="17"/>
      <c r="G125" s="17"/>
      <c r="H125" s="17"/>
      <c r="I125" s="17"/>
      <c r="J125" s="17"/>
      <c r="K125" s="17"/>
      <c r="L125" s="17"/>
      <c r="M125" s="17"/>
      <c r="N125" s="17"/>
      <c r="O125" s="17"/>
      <c r="P125" s="17"/>
      <c r="Q125" s="17"/>
      <c r="R125" s="17"/>
      <c r="S125" s="17"/>
      <c r="T125" s="336"/>
    </row>
    <row r="126" spans="2:20" ht="19.5" customHeight="1" x14ac:dyDescent="0.3">
      <c r="B126" s="13"/>
      <c r="C126" s="21" t="s">
        <v>374</v>
      </c>
      <c r="D126" s="21"/>
      <c r="E126" s="21"/>
      <c r="F126" s="21"/>
      <c r="G126" s="21"/>
      <c r="H126" s="21"/>
      <c r="I126" s="21"/>
      <c r="J126" s="21"/>
      <c r="K126" s="21"/>
      <c r="L126" s="21"/>
      <c r="M126" s="21"/>
      <c r="N126" s="21"/>
      <c r="O126" s="21"/>
      <c r="P126" s="21"/>
      <c r="Q126" s="21"/>
      <c r="R126" s="21"/>
      <c r="S126" s="21"/>
      <c r="T126" s="561"/>
    </row>
    <row r="127" spans="2:20" ht="19.5" customHeight="1" x14ac:dyDescent="0.3">
      <c r="B127" s="13"/>
      <c r="C127" s="852" t="s">
        <v>537</v>
      </c>
      <c r="D127" s="852"/>
      <c r="E127" s="852"/>
      <c r="F127" s="852"/>
      <c r="G127" s="852"/>
      <c r="H127" s="852"/>
      <c r="I127" s="852"/>
      <c r="J127" s="852"/>
      <c r="K127" s="852"/>
      <c r="L127" s="852"/>
      <c r="M127" s="852"/>
      <c r="N127" s="852"/>
      <c r="O127" s="852"/>
      <c r="P127" s="852"/>
      <c r="Q127" s="852"/>
      <c r="R127" s="852"/>
      <c r="S127" s="560"/>
      <c r="T127" s="561"/>
    </row>
    <row r="128" spans="2:20" ht="19.5" customHeight="1" x14ac:dyDescent="0.3">
      <c r="B128" s="13"/>
      <c r="C128" s="863" t="s">
        <v>541</v>
      </c>
      <c r="D128" s="863"/>
      <c r="E128" s="863"/>
      <c r="F128" s="863"/>
      <c r="G128" s="863"/>
      <c r="H128" s="863"/>
      <c r="I128" s="863"/>
      <c r="J128" s="863"/>
      <c r="K128" s="863"/>
      <c r="L128" s="863"/>
      <c r="M128" s="863"/>
      <c r="N128" s="863"/>
      <c r="O128" s="863"/>
      <c r="P128" s="863"/>
      <c r="Q128" s="863"/>
      <c r="R128" s="863"/>
      <c r="S128" s="560"/>
      <c r="T128" s="561"/>
    </row>
    <row r="129" spans="2:20" ht="19.5" customHeight="1" x14ac:dyDescent="0.3">
      <c r="B129" s="13"/>
      <c r="C129" s="867" t="s">
        <v>628</v>
      </c>
      <c r="D129" s="867"/>
      <c r="E129" s="867"/>
      <c r="F129" s="867"/>
      <c r="G129" s="867"/>
      <c r="H129" s="867"/>
      <c r="I129" s="867"/>
      <c r="J129" s="867"/>
      <c r="K129" s="867"/>
      <c r="L129" s="867"/>
      <c r="M129" s="867"/>
      <c r="N129" s="867"/>
      <c r="O129" s="867"/>
      <c r="P129" s="867"/>
      <c r="Q129" s="867"/>
      <c r="R129" s="867"/>
      <c r="S129" s="560"/>
      <c r="T129" s="561"/>
    </row>
    <row r="130" spans="2:20" ht="19.5" customHeight="1" x14ac:dyDescent="0.3">
      <c r="B130" s="13"/>
      <c r="C130" s="867"/>
      <c r="D130" s="867"/>
      <c r="E130" s="867"/>
      <c r="F130" s="867"/>
      <c r="G130" s="867"/>
      <c r="H130" s="867"/>
      <c r="I130" s="867"/>
      <c r="J130" s="867"/>
      <c r="K130" s="867"/>
      <c r="L130" s="867"/>
      <c r="M130" s="867"/>
      <c r="N130" s="867"/>
      <c r="O130" s="867"/>
      <c r="P130" s="867"/>
      <c r="Q130" s="867"/>
      <c r="R130" s="867"/>
      <c r="S130" s="560"/>
      <c r="T130" s="561"/>
    </row>
    <row r="131" spans="2:20" ht="19.5" customHeight="1" x14ac:dyDescent="0.3">
      <c r="B131" s="13"/>
      <c r="C131" s="574"/>
      <c r="D131" s="574"/>
      <c r="E131" s="574"/>
      <c r="F131" s="574"/>
      <c r="G131" s="574"/>
      <c r="H131" s="574"/>
      <c r="I131" s="574"/>
      <c r="J131" s="574"/>
      <c r="K131" s="574"/>
      <c r="L131" s="574"/>
      <c r="M131" s="574"/>
      <c r="N131" s="574"/>
      <c r="O131" s="574"/>
      <c r="P131" s="574"/>
      <c r="Q131" s="574"/>
      <c r="R131" s="574"/>
      <c r="S131" s="574"/>
      <c r="T131" s="561"/>
    </row>
    <row r="132" spans="2:20" ht="19.5" customHeight="1" x14ac:dyDescent="0.3">
      <c r="B132" s="13"/>
      <c r="C132" s="859" t="s">
        <v>909</v>
      </c>
      <c r="D132" s="859"/>
      <c r="E132" s="859"/>
      <c r="F132" s="859"/>
      <c r="G132" s="859"/>
      <c r="H132" s="859"/>
      <c r="I132" s="859"/>
      <c r="J132" s="859"/>
      <c r="K132" s="859"/>
      <c r="L132" s="859"/>
      <c r="M132" s="859"/>
      <c r="N132" s="859"/>
      <c r="O132" s="859"/>
      <c r="P132" s="859"/>
      <c r="Q132" s="859"/>
      <c r="R132" s="859"/>
      <c r="S132" s="21"/>
      <c r="T132" s="575"/>
    </row>
    <row r="133" spans="2:20" ht="19.5" customHeight="1" x14ac:dyDescent="0.3">
      <c r="B133" s="13"/>
      <c r="C133" s="859"/>
      <c r="D133" s="859"/>
      <c r="E133" s="859"/>
      <c r="F133" s="859"/>
      <c r="G133" s="859"/>
      <c r="H133" s="859"/>
      <c r="I133" s="859"/>
      <c r="J133" s="859"/>
      <c r="K133" s="859"/>
      <c r="L133" s="859"/>
      <c r="M133" s="859"/>
      <c r="N133" s="859"/>
      <c r="O133" s="859"/>
      <c r="P133" s="859"/>
      <c r="Q133" s="859"/>
      <c r="R133" s="859"/>
      <c r="S133" s="21"/>
      <c r="T133" s="34"/>
    </row>
    <row r="134" spans="2:20" ht="19.5" customHeight="1" x14ac:dyDescent="0.3">
      <c r="B134" s="13"/>
      <c r="C134" s="859"/>
      <c r="D134" s="859"/>
      <c r="E134" s="859"/>
      <c r="F134" s="859"/>
      <c r="G134" s="859"/>
      <c r="H134" s="859"/>
      <c r="I134" s="859"/>
      <c r="J134" s="859"/>
      <c r="K134" s="859"/>
      <c r="L134" s="859"/>
      <c r="M134" s="859"/>
      <c r="N134" s="859"/>
      <c r="O134" s="859"/>
      <c r="P134" s="859"/>
      <c r="Q134" s="859"/>
      <c r="R134" s="859"/>
      <c r="S134" s="21"/>
      <c r="T134" s="34"/>
    </row>
    <row r="135" spans="2:20" ht="19.5" customHeight="1" x14ac:dyDescent="0.3">
      <c r="B135" s="13"/>
      <c r="C135" s="859"/>
      <c r="D135" s="859"/>
      <c r="E135" s="859"/>
      <c r="F135" s="859"/>
      <c r="G135" s="859"/>
      <c r="H135" s="859"/>
      <c r="I135" s="859"/>
      <c r="J135" s="859"/>
      <c r="K135" s="859"/>
      <c r="L135" s="859"/>
      <c r="M135" s="859"/>
      <c r="N135" s="859"/>
      <c r="O135" s="859"/>
      <c r="P135" s="859"/>
      <c r="Q135" s="859"/>
      <c r="R135" s="859"/>
      <c r="S135" s="21"/>
      <c r="T135" s="34"/>
    </row>
    <row r="136" spans="2:20" ht="19.5" customHeight="1" x14ac:dyDescent="0.3">
      <c r="B136" s="13"/>
      <c r="C136" s="859"/>
      <c r="D136" s="859"/>
      <c r="E136" s="859"/>
      <c r="F136" s="859"/>
      <c r="G136" s="859"/>
      <c r="H136" s="859"/>
      <c r="I136" s="859"/>
      <c r="J136" s="859"/>
      <c r="K136" s="859"/>
      <c r="L136" s="859"/>
      <c r="M136" s="859"/>
      <c r="N136" s="859"/>
      <c r="O136" s="859"/>
      <c r="P136" s="859"/>
      <c r="Q136" s="859"/>
      <c r="R136" s="859"/>
      <c r="S136" s="21"/>
      <c r="T136" s="34"/>
    </row>
    <row r="137" spans="2:20" ht="19.5" customHeight="1" x14ac:dyDescent="0.3">
      <c r="B137" s="13"/>
      <c r="C137" s="859"/>
      <c r="D137" s="859"/>
      <c r="E137" s="859"/>
      <c r="F137" s="859"/>
      <c r="G137" s="859"/>
      <c r="H137" s="859"/>
      <c r="I137" s="859"/>
      <c r="J137" s="859"/>
      <c r="K137" s="859"/>
      <c r="L137" s="859"/>
      <c r="M137" s="859"/>
      <c r="N137" s="859"/>
      <c r="O137" s="859"/>
      <c r="P137" s="859"/>
      <c r="Q137" s="859"/>
      <c r="R137" s="859"/>
      <c r="S137" s="21"/>
      <c r="T137" s="34"/>
    </row>
    <row r="138" spans="2:20" ht="19.5" customHeight="1" x14ac:dyDescent="0.3">
      <c r="B138" s="13"/>
      <c r="C138" s="859"/>
      <c r="D138" s="859"/>
      <c r="E138" s="859"/>
      <c r="F138" s="859"/>
      <c r="G138" s="859"/>
      <c r="H138" s="859"/>
      <c r="I138" s="859"/>
      <c r="J138" s="859"/>
      <c r="K138" s="859"/>
      <c r="L138" s="859"/>
      <c r="M138" s="859"/>
      <c r="N138" s="859"/>
      <c r="O138" s="859"/>
      <c r="P138" s="859"/>
      <c r="Q138" s="859"/>
      <c r="R138" s="859"/>
      <c r="S138" s="21"/>
      <c r="T138" s="34"/>
    </row>
    <row r="139" spans="2:20" ht="19.5" customHeight="1" x14ac:dyDescent="0.3">
      <c r="B139" s="13"/>
      <c r="C139" s="576"/>
      <c r="D139" s="576"/>
      <c r="E139" s="576"/>
      <c r="F139" s="576"/>
      <c r="G139" s="576"/>
      <c r="H139" s="576"/>
      <c r="I139" s="576"/>
      <c r="J139" s="576"/>
      <c r="K139" s="576"/>
      <c r="L139" s="576"/>
      <c r="M139" s="576"/>
      <c r="N139" s="576"/>
      <c r="O139" s="576"/>
      <c r="P139" s="576"/>
      <c r="Q139" s="576"/>
      <c r="R139" s="576"/>
      <c r="S139" s="21"/>
      <c r="T139" s="34"/>
    </row>
    <row r="140" spans="2:20" ht="19.5" customHeight="1" x14ac:dyDescent="0.3">
      <c r="B140" s="95"/>
      <c r="C140" s="95"/>
      <c r="D140" s="95"/>
      <c r="E140" s="95"/>
      <c r="F140" s="95"/>
      <c r="G140" s="95"/>
      <c r="H140" s="95"/>
      <c r="I140" s="95"/>
      <c r="J140" s="95"/>
      <c r="K140" s="95"/>
      <c r="L140" s="95"/>
      <c r="M140" s="95"/>
      <c r="N140" s="95"/>
      <c r="O140" s="95"/>
      <c r="P140" s="95"/>
      <c r="Q140" s="95"/>
      <c r="R140" s="95"/>
      <c r="S140" s="95"/>
      <c r="T140" s="95"/>
    </row>
    <row r="141" spans="2:20" ht="19.5" customHeight="1" x14ac:dyDescent="0.3">
      <c r="B141" s="77"/>
      <c r="C141" s="77"/>
      <c r="D141" s="77"/>
      <c r="E141" s="77"/>
      <c r="F141" s="77"/>
      <c r="G141" s="77"/>
      <c r="H141" s="77"/>
      <c r="I141" s="77"/>
      <c r="J141" s="77"/>
      <c r="K141" s="77"/>
      <c r="L141" s="77"/>
      <c r="M141" s="77"/>
      <c r="N141" s="77"/>
      <c r="O141" s="77"/>
      <c r="P141" s="77"/>
      <c r="Q141" s="77"/>
      <c r="R141" s="77"/>
      <c r="S141" s="77"/>
      <c r="T141" s="78"/>
    </row>
    <row r="142" spans="2:20" ht="19.5" customHeight="1" x14ac:dyDescent="0.3">
      <c r="B142" s="13"/>
      <c r="C142" s="123" t="s">
        <v>435</v>
      </c>
      <c r="D142" s="123"/>
      <c r="E142" s="123"/>
      <c r="F142" s="123"/>
      <c r="G142" s="123"/>
      <c r="H142" s="123"/>
      <c r="I142" s="123"/>
      <c r="J142" s="123"/>
      <c r="K142" s="123"/>
      <c r="L142" s="123"/>
      <c r="M142" s="123"/>
      <c r="N142" s="123"/>
      <c r="O142" s="123"/>
      <c r="P142" s="123"/>
      <c r="Q142" s="123"/>
      <c r="R142" s="123"/>
      <c r="S142" s="123"/>
      <c r="T142" s="193"/>
    </row>
    <row r="143" spans="2:20" ht="19.5" customHeight="1" x14ac:dyDescent="0.3">
      <c r="B143" s="17"/>
      <c r="C143" s="17"/>
      <c r="D143" s="17"/>
      <c r="E143" s="17"/>
      <c r="F143" s="17"/>
      <c r="G143" s="17"/>
      <c r="H143" s="17"/>
      <c r="I143" s="17"/>
      <c r="J143" s="17"/>
      <c r="K143" s="17"/>
      <c r="L143" s="17"/>
      <c r="M143" s="17"/>
      <c r="N143" s="17"/>
      <c r="O143" s="17"/>
      <c r="P143" s="17"/>
      <c r="Q143" s="17"/>
      <c r="R143" s="17"/>
      <c r="S143" s="17"/>
      <c r="T143" s="1"/>
    </row>
    <row r="144" spans="2:20" ht="19.5" customHeight="1" x14ac:dyDescent="0.3">
      <c r="B144" s="13"/>
      <c r="C144" s="21" t="s">
        <v>353</v>
      </c>
      <c r="D144" s="21"/>
      <c r="E144" s="21"/>
      <c r="F144" s="21"/>
      <c r="G144" s="21"/>
      <c r="H144" s="21"/>
      <c r="I144" s="21"/>
      <c r="J144" s="21"/>
      <c r="K144" s="21"/>
      <c r="L144" s="21"/>
      <c r="M144" s="21"/>
      <c r="N144" s="21"/>
      <c r="O144" s="21"/>
      <c r="P144" s="21"/>
      <c r="Q144" s="21"/>
      <c r="R144" s="21"/>
      <c r="S144" s="21"/>
      <c r="T144" s="336"/>
    </row>
    <row r="145" spans="2:20" ht="19.5" hidden="1" customHeight="1" x14ac:dyDescent="0.3">
      <c r="B145" s="13"/>
      <c r="C145" s="850" t="s">
        <v>113</v>
      </c>
      <c r="D145" s="850"/>
      <c r="E145" s="577"/>
      <c r="F145" s="549"/>
      <c r="G145" s="549"/>
      <c r="H145" s="549"/>
      <c r="I145" s="549"/>
      <c r="J145" s="549"/>
      <c r="K145" s="549"/>
      <c r="L145" s="549"/>
      <c r="M145" s="549"/>
      <c r="N145" s="549"/>
      <c r="O145" s="549"/>
      <c r="P145" s="549"/>
      <c r="Q145" s="549"/>
      <c r="R145" s="549"/>
      <c r="S145" s="549"/>
      <c r="T145" s="53"/>
    </row>
    <row r="146" spans="2:20" ht="19.5" customHeight="1" x14ac:dyDescent="0.3">
      <c r="B146" s="13"/>
      <c r="C146" s="850" t="s">
        <v>436</v>
      </c>
      <c r="D146" s="850"/>
      <c r="E146" s="577"/>
      <c r="F146" s="549"/>
      <c r="G146" s="549"/>
      <c r="H146" s="549"/>
      <c r="I146" s="549"/>
      <c r="J146" s="549"/>
      <c r="K146" s="549"/>
      <c r="L146" s="549"/>
      <c r="M146" s="549"/>
      <c r="N146" s="549"/>
      <c r="O146" s="549"/>
      <c r="P146" s="549"/>
      <c r="Q146" s="549"/>
      <c r="R146" s="549"/>
      <c r="S146" s="549"/>
      <c r="T146" s="53"/>
    </row>
    <row r="147" spans="2:20" ht="19.5" customHeight="1" x14ac:dyDescent="0.3">
      <c r="B147" s="13"/>
      <c r="C147" s="21"/>
      <c r="D147" s="21"/>
      <c r="E147" s="21"/>
      <c r="F147" s="21"/>
      <c r="G147" s="21"/>
      <c r="H147" s="21"/>
      <c r="I147" s="21"/>
      <c r="J147" s="21"/>
      <c r="K147" s="21"/>
      <c r="L147" s="21"/>
      <c r="M147" s="21"/>
      <c r="N147" s="21"/>
      <c r="O147" s="21"/>
      <c r="P147" s="21"/>
      <c r="Q147" s="21"/>
      <c r="R147" s="21"/>
      <c r="S147" s="21"/>
      <c r="T147" s="336"/>
    </row>
    <row r="148" spans="2:20" ht="19.5" customHeight="1" x14ac:dyDescent="0.3">
      <c r="B148" s="13"/>
      <c r="C148" s="698" t="s">
        <v>910</v>
      </c>
      <c r="D148" s="698"/>
      <c r="E148" s="698"/>
      <c r="F148" s="698"/>
      <c r="G148" s="698"/>
      <c r="H148" s="698"/>
      <c r="I148" s="698"/>
      <c r="J148" s="698"/>
      <c r="K148" s="698"/>
      <c r="L148" s="698"/>
      <c r="M148" s="698"/>
      <c r="N148" s="698"/>
      <c r="O148" s="698"/>
      <c r="P148" s="698"/>
      <c r="Q148" s="698"/>
      <c r="R148" s="698"/>
      <c r="S148" s="21"/>
      <c r="T148" s="336"/>
    </row>
    <row r="149" spans="2:20" ht="19.5" customHeight="1" x14ac:dyDescent="0.3">
      <c r="B149" s="13"/>
      <c r="C149" s="698"/>
      <c r="D149" s="698"/>
      <c r="E149" s="698"/>
      <c r="F149" s="698"/>
      <c r="G149" s="698"/>
      <c r="H149" s="698"/>
      <c r="I149" s="698"/>
      <c r="J149" s="698"/>
      <c r="K149" s="698"/>
      <c r="L149" s="698"/>
      <c r="M149" s="698"/>
      <c r="N149" s="698"/>
      <c r="O149" s="698"/>
      <c r="P149" s="698"/>
      <c r="Q149" s="698"/>
      <c r="R149" s="698"/>
      <c r="S149" s="21"/>
      <c r="T149" s="336"/>
    </row>
    <row r="150" spans="2:20" ht="19.5" customHeight="1" x14ac:dyDescent="0.3">
      <c r="B150" s="13"/>
      <c r="C150" s="21"/>
      <c r="D150" s="21"/>
      <c r="E150" s="21"/>
      <c r="F150" s="21"/>
      <c r="G150" s="21"/>
      <c r="H150" s="21"/>
      <c r="I150" s="21"/>
      <c r="J150" s="21"/>
      <c r="K150" s="21"/>
      <c r="L150" s="21"/>
      <c r="M150" s="21"/>
      <c r="N150" s="21"/>
      <c r="O150" s="21"/>
      <c r="P150" s="21"/>
      <c r="Q150" s="21"/>
      <c r="R150" s="21"/>
      <c r="S150" s="21"/>
      <c r="T150" s="336"/>
    </row>
    <row r="151" spans="2:20" ht="19.5" customHeight="1" x14ac:dyDescent="0.3">
      <c r="B151" s="13"/>
      <c r="C151" s="21" t="s">
        <v>374</v>
      </c>
      <c r="D151" s="21"/>
      <c r="E151" s="21"/>
      <c r="F151" s="21"/>
      <c r="G151" s="21"/>
      <c r="H151" s="21"/>
      <c r="I151" s="21"/>
      <c r="J151" s="21"/>
      <c r="K151" s="21"/>
      <c r="L151" s="21"/>
      <c r="M151" s="21"/>
      <c r="N151" s="21"/>
      <c r="O151" s="21"/>
      <c r="P151" s="21"/>
      <c r="Q151" s="21"/>
      <c r="R151" s="21"/>
      <c r="S151" s="21"/>
      <c r="T151" s="336"/>
    </row>
    <row r="152" spans="2:20" ht="19.5" customHeight="1" x14ac:dyDescent="0.3">
      <c r="B152" s="13"/>
      <c r="C152" s="858" t="s">
        <v>635</v>
      </c>
      <c r="D152" s="858"/>
      <c r="E152" s="858"/>
      <c r="F152" s="858"/>
      <c r="G152" s="858"/>
      <c r="H152" s="858"/>
      <c r="I152" s="858"/>
      <c r="J152" s="858"/>
      <c r="K152" s="858"/>
      <c r="L152" s="858"/>
      <c r="M152" s="858"/>
      <c r="N152" s="858"/>
      <c r="O152" s="858"/>
      <c r="P152" s="858"/>
      <c r="Q152" s="858"/>
      <c r="R152" s="858"/>
      <c r="S152" s="560"/>
      <c r="T152" s="561"/>
    </row>
    <row r="153" spans="2:20" ht="19.5" customHeight="1" x14ac:dyDescent="0.3">
      <c r="B153" s="13"/>
      <c r="C153" s="858" t="str">
        <f>$C$487</f>
        <v>Surmonter la tempête: élaborer une norme canadienne pour render les zones résidentielles existantes résilientes face aux inondations (Moudrak et Feltmate, 2019)</v>
      </c>
      <c r="D153" s="858"/>
      <c r="E153" s="858"/>
      <c r="F153" s="858"/>
      <c r="G153" s="858"/>
      <c r="H153" s="858"/>
      <c r="I153" s="858"/>
      <c r="J153" s="858"/>
      <c r="K153" s="858"/>
      <c r="L153" s="858"/>
      <c r="M153" s="858"/>
      <c r="N153" s="858"/>
      <c r="O153" s="858"/>
      <c r="P153" s="858"/>
      <c r="Q153" s="858"/>
      <c r="R153" s="858"/>
      <c r="S153" s="560"/>
      <c r="T153" s="561"/>
    </row>
    <row r="154" spans="2:20" ht="19.5" customHeight="1" x14ac:dyDescent="0.3">
      <c r="B154" s="13"/>
      <c r="C154" s="858" t="s">
        <v>638</v>
      </c>
      <c r="D154" s="858"/>
      <c r="E154" s="858"/>
      <c r="F154" s="858"/>
      <c r="G154" s="858"/>
      <c r="H154" s="858"/>
      <c r="I154" s="858"/>
      <c r="J154" s="858"/>
      <c r="K154" s="858"/>
      <c r="L154" s="858"/>
      <c r="M154" s="858"/>
      <c r="N154" s="858"/>
      <c r="O154" s="858"/>
      <c r="P154" s="858"/>
      <c r="Q154" s="858"/>
      <c r="R154" s="858"/>
      <c r="S154" s="560"/>
      <c r="T154" s="561"/>
    </row>
    <row r="155" spans="2:20" ht="19.5" customHeight="1" x14ac:dyDescent="0.3">
      <c r="B155" s="13"/>
      <c r="C155" s="858" t="s">
        <v>639</v>
      </c>
      <c r="D155" s="858"/>
      <c r="E155" s="858"/>
      <c r="F155" s="858"/>
      <c r="G155" s="858"/>
      <c r="H155" s="858"/>
      <c r="I155" s="858"/>
      <c r="J155" s="858"/>
      <c r="K155" s="858"/>
      <c r="L155" s="858"/>
      <c r="M155" s="858"/>
      <c r="N155" s="858"/>
      <c r="O155" s="858"/>
      <c r="P155" s="858"/>
      <c r="Q155" s="578"/>
      <c r="R155" s="578"/>
      <c r="S155" s="560"/>
      <c r="T155" s="561"/>
    </row>
    <row r="156" spans="2:20" ht="19.5" customHeight="1" x14ac:dyDescent="0.3">
      <c r="B156" s="13"/>
      <c r="C156" s="867" t="s">
        <v>542</v>
      </c>
      <c r="D156" s="867"/>
      <c r="E156" s="867"/>
      <c r="F156" s="867"/>
      <c r="G156" s="867"/>
      <c r="H156" s="867"/>
      <c r="I156" s="867"/>
      <c r="J156" s="867"/>
      <c r="K156" s="867"/>
      <c r="L156" s="867"/>
      <c r="M156" s="867"/>
      <c r="N156" s="867"/>
      <c r="O156" s="867"/>
      <c r="P156" s="867"/>
      <c r="Q156" s="858"/>
      <c r="R156" s="858"/>
      <c r="S156" s="560"/>
      <c r="T156" s="561"/>
    </row>
    <row r="157" spans="2:20" ht="19.5" customHeight="1" x14ac:dyDescent="0.3">
      <c r="B157" s="13"/>
      <c r="C157" s="867"/>
      <c r="D157" s="867"/>
      <c r="E157" s="867"/>
      <c r="F157" s="867"/>
      <c r="G157" s="867"/>
      <c r="H157" s="867"/>
      <c r="I157" s="867"/>
      <c r="J157" s="867"/>
      <c r="K157" s="867"/>
      <c r="L157" s="867"/>
      <c r="M157" s="867"/>
      <c r="N157" s="867"/>
      <c r="O157" s="867"/>
      <c r="P157" s="867"/>
      <c r="Q157" s="858"/>
      <c r="R157" s="858"/>
      <c r="S157" s="560"/>
      <c r="T157" s="561"/>
    </row>
    <row r="158" spans="2:20" ht="19.5" customHeight="1" x14ac:dyDescent="0.3">
      <c r="B158" s="13"/>
      <c r="C158" s="858" t="s">
        <v>640</v>
      </c>
      <c r="D158" s="858"/>
      <c r="E158" s="858"/>
      <c r="F158" s="858"/>
      <c r="G158" s="858"/>
      <c r="H158" s="858"/>
      <c r="I158" s="858"/>
      <c r="J158" s="858"/>
      <c r="K158" s="858"/>
      <c r="L158" s="858"/>
      <c r="M158" s="858"/>
      <c r="N158" s="858"/>
      <c r="O158" s="858"/>
      <c r="P158" s="578"/>
      <c r="Q158" s="578"/>
      <c r="R158" s="578"/>
      <c r="S158" s="560"/>
      <c r="T158" s="579"/>
    </row>
    <row r="159" spans="2:20" ht="19.5" customHeight="1" x14ac:dyDescent="0.3">
      <c r="B159" s="13"/>
      <c r="C159" s="21"/>
      <c r="D159" s="21"/>
      <c r="E159" s="21"/>
      <c r="F159" s="21"/>
      <c r="G159" s="21"/>
      <c r="H159" s="21"/>
      <c r="I159" s="21"/>
      <c r="J159" s="21"/>
      <c r="K159" s="21"/>
      <c r="L159" s="21"/>
      <c r="M159" s="21"/>
      <c r="N159" s="21"/>
      <c r="O159" s="21"/>
      <c r="P159" s="21"/>
      <c r="Q159" s="21"/>
      <c r="R159" s="21"/>
      <c r="S159" s="21"/>
      <c r="T159" s="336"/>
    </row>
    <row r="160" spans="2:20" ht="19.5" customHeight="1" x14ac:dyDescent="0.3">
      <c r="B160" s="13"/>
      <c r="C160" s="859" t="s">
        <v>911</v>
      </c>
      <c r="D160" s="859"/>
      <c r="E160" s="859"/>
      <c r="F160" s="859"/>
      <c r="G160" s="859"/>
      <c r="H160" s="859"/>
      <c r="I160" s="859"/>
      <c r="J160" s="859"/>
      <c r="K160" s="859"/>
      <c r="L160" s="859"/>
      <c r="M160" s="859"/>
      <c r="N160" s="859"/>
      <c r="O160" s="859"/>
      <c r="P160" s="859"/>
      <c r="Q160" s="859"/>
      <c r="R160" s="859"/>
      <c r="S160" s="555"/>
      <c r="T160" s="567"/>
    </row>
    <row r="161" spans="2:20" ht="19.5" customHeight="1" x14ac:dyDescent="0.3">
      <c r="B161" s="13"/>
      <c r="C161" s="859"/>
      <c r="D161" s="859"/>
      <c r="E161" s="859"/>
      <c r="F161" s="859"/>
      <c r="G161" s="859"/>
      <c r="H161" s="859"/>
      <c r="I161" s="859"/>
      <c r="J161" s="859"/>
      <c r="K161" s="859"/>
      <c r="L161" s="859"/>
      <c r="M161" s="859"/>
      <c r="N161" s="859"/>
      <c r="O161" s="859"/>
      <c r="P161" s="859"/>
      <c r="Q161" s="859"/>
      <c r="R161" s="859"/>
      <c r="S161" s="555"/>
      <c r="T161" s="567"/>
    </row>
    <row r="162" spans="2:20" ht="19.5" customHeight="1" x14ac:dyDescent="0.3">
      <c r="B162" s="13"/>
      <c r="C162" s="859"/>
      <c r="D162" s="859"/>
      <c r="E162" s="859"/>
      <c r="F162" s="859"/>
      <c r="G162" s="859"/>
      <c r="H162" s="859"/>
      <c r="I162" s="859"/>
      <c r="J162" s="859"/>
      <c r="K162" s="859"/>
      <c r="L162" s="859"/>
      <c r="M162" s="859"/>
      <c r="N162" s="859"/>
      <c r="O162" s="859"/>
      <c r="P162" s="859"/>
      <c r="Q162" s="859"/>
      <c r="R162" s="859"/>
      <c r="S162" s="555"/>
      <c r="T162" s="567"/>
    </row>
    <row r="163" spans="2:20" ht="19.5" customHeight="1" x14ac:dyDescent="0.3">
      <c r="B163" s="13"/>
      <c r="C163" s="859"/>
      <c r="D163" s="859"/>
      <c r="E163" s="859"/>
      <c r="F163" s="859"/>
      <c r="G163" s="859"/>
      <c r="H163" s="859"/>
      <c r="I163" s="859"/>
      <c r="J163" s="859"/>
      <c r="K163" s="859"/>
      <c r="L163" s="859"/>
      <c r="M163" s="859"/>
      <c r="N163" s="859"/>
      <c r="O163" s="859"/>
      <c r="P163" s="859"/>
      <c r="Q163" s="859"/>
      <c r="R163" s="859"/>
      <c r="S163" s="555"/>
      <c r="T163" s="567"/>
    </row>
    <row r="164" spans="2:20" ht="19.5" customHeight="1" x14ac:dyDescent="0.3">
      <c r="B164" s="13"/>
      <c r="C164" s="859"/>
      <c r="D164" s="859"/>
      <c r="E164" s="859"/>
      <c r="F164" s="859"/>
      <c r="G164" s="859"/>
      <c r="H164" s="859"/>
      <c r="I164" s="859"/>
      <c r="J164" s="859"/>
      <c r="K164" s="859"/>
      <c r="L164" s="859"/>
      <c r="M164" s="859"/>
      <c r="N164" s="859"/>
      <c r="O164" s="859"/>
      <c r="P164" s="859"/>
      <c r="Q164" s="859"/>
      <c r="R164" s="859"/>
      <c r="S164" s="555"/>
      <c r="T164" s="567"/>
    </row>
    <row r="165" spans="2:20" ht="19.5" customHeight="1" x14ac:dyDescent="0.3">
      <c r="B165" s="13"/>
      <c r="C165" s="695" t="s">
        <v>437</v>
      </c>
      <c r="D165" s="695"/>
      <c r="E165" s="695"/>
      <c r="F165" s="695"/>
      <c r="G165" s="695"/>
      <c r="H165" s="695"/>
      <c r="I165" s="695"/>
      <c r="J165" s="695"/>
      <c r="K165" s="695"/>
      <c r="L165" s="695"/>
      <c r="M165" s="695"/>
      <c r="N165" s="695"/>
      <c r="O165" s="695"/>
      <c r="P165" s="695"/>
      <c r="Q165" s="695"/>
      <c r="R165" s="695"/>
      <c r="S165" s="83"/>
      <c r="T165" s="95"/>
    </row>
    <row r="166" spans="2:20" ht="19.5" customHeight="1" x14ac:dyDescent="0.3">
      <c r="B166" s="13"/>
      <c r="C166" s="695"/>
      <c r="D166" s="695"/>
      <c r="E166" s="695"/>
      <c r="F166" s="695"/>
      <c r="G166" s="695"/>
      <c r="H166" s="695"/>
      <c r="I166" s="695"/>
      <c r="J166" s="695"/>
      <c r="K166" s="695"/>
      <c r="L166" s="695"/>
      <c r="M166" s="695"/>
      <c r="N166" s="695"/>
      <c r="O166" s="695"/>
      <c r="P166" s="695"/>
      <c r="Q166" s="695"/>
      <c r="R166" s="695"/>
      <c r="S166" s="83"/>
      <c r="T166" s="95"/>
    </row>
    <row r="167" spans="2:20" ht="19.5" customHeight="1" x14ac:dyDescent="0.3">
      <c r="B167" s="13"/>
      <c r="C167" s="695"/>
      <c r="D167" s="695"/>
      <c r="E167" s="695"/>
      <c r="F167" s="695"/>
      <c r="G167" s="695"/>
      <c r="H167" s="695"/>
      <c r="I167" s="695"/>
      <c r="J167" s="695"/>
      <c r="K167" s="695"/>
      <c r="L167" s="695"/>
      <c r="M167" s="695"/>
      <c r="N167" s="695"/>
      <c r="O167" s="695"/>
      <c r="P167" s="695"/>
      <c r="Q167" s="695"/>
      <c r="R167" s="695"/>
      <c r="S167" s="83"/>
      <c r="T167" s="95"/>
    </row>
    <row r="168" spans="2:20" ht="19.5" customHeight="1" x14ac:dyDescent="0.3">
      <c r="B168" s="83"/>
      <c r="C168" s="83"/>
      <c r="D168" s="83"/>
      <c r="E168" s="83"/>
      <c r="F168" s="83"/>
      <c r="G168" s="83"/>
      <c r="H168" s="83"/>
      <c r="I168" s="83"/>
      <c r="J168" s="83"/>
      <c r="K168" s="83"/>
      <c r="L168" s="83"/>
      <c r="M168" s="83"/>
      <c r="N168" s="83"/>
      <c r="O168" s="83"/>
      <c r="P168" s="83"/>
      <c r="Q168" s="83"/>
      <c r="R168" s="83"/>
      <c r="S168" s="83"/>
      <c r="T168" s="95"/>
    </row>
    <row r="169" spans="2:20" ht="19.5" customHeight="1" x14ac:dyDescent="0.3">
      <c r="B169" s="13"/>
      <c r="C169" s="695" t="s">
        <v>438</v>
      </c>
      <c r="D169" s="695"/>
      <c r="E169" s="695"/>
      <c r="F169" s="695"/>
      <c r="G169" s="695"/>
      <c r="H169" s="695"/>
      <c r="I169" s="695"/>
      <c r="J169" s="695"/>
      <c r="K169" s="695"/>
      <c r="L169" s="695"/>
      <c r="M169" s="695"/>
      <c r="N169" s="695"/>
      <c r="O169" s="695"/>
      <c r="P169" s="695"/>
      <c r="Q169" s="695"/>
      <c r="R169" s="695"/>
      <c r="S169" s="83"/>
      <c r="T169" s="95"/>
    </row>
    <row r="170" spans="2:20" ht="19.5" customHeight="1" x14ac:dyDescent="0.3">
      <c r="B170" s="13"/>
      <c r="C170" s="695"/>
      <c r="D170" s="695"/>
      <c r="E170" s="695"/>
      <c r="F170" s="695"/>
      <c r="G170" s="695"/>
      <c r="H170" s="695"/>
      <c r="I170" s="695"/>
      <c r="J170" s="695"/>
      <c r="K170" s="695"/>
      <c r="L170" s="695"/>
      <c r="M170" s="695"/>
      <c r="N170" s="695"/>
      <c r="O170" s="695"/>
      <c r="P170" s="695"/>
      <c r="Q170" s="695"/>
      <c r="R170" s="695"/>
      <c r="S170" s="83"/>
      <c r="T170" s="95"/>
    </row>
    <row r="171" spans="2:20" ht="19.5" customHeight="1" x14ac:dyDescent="0.3">
      <c r="B171" s="13"/>
      <c r="C171" s="695"/>
      <c r="D171" s="695"/>
      <c r="E171" s="695"/>
      <c r="F171" s="695"/>
      <c r="G171" s="695"/>
      <c r="H171" s="695"/>
      <c r="I171" s="695"/>
      <c r="J171" s="695"/>
      <c r="K171" s="695"/>
      <c r="L171" s="695"/>
      <c r="M171" s="695"/>
      <c r="N171" s="695"/>
      <c r="O171" s="695"/>
      <c r="P171" s="695"/>
      <c r="Q171" s="695"/>
      <c r="R171" s="695"/>
      <c r="S171" s="83"/>
      <c r="T171" s="95"/>
    </row>
    <row r="172" spans="2:20" ht="19.5" customHeight="1" x14ac:dyDescent="0.3">
      <c r="B172" s="83"/>
      <c r="C172" s="83"/>
      <c r="D172" s="83"/>
      <c r="E172" s="83"/>
      <c r="F172" s="83"/>
      <c r="G172" s="83"/>
      <c r="H172" s="83"/>
      <c r="I172" s="83"/>
      <c r="J172" s="83"/>
      <c r="K172" s="83"/>
      <c r="L172" s="83"/>
      <c r="M172" s="83"/>
      <c r="N172" s="83"/>
      <c r="O172" s="83"/>
      <c r="P172" s="83"/>
      <c r="Q172" s="83"/>
      <c r="R172" s="83"/>
      <c r="S172" s="83"/>
      <c r="T172" s="95"/>
    </row>
    <row r="173" spans="2:20" ht="19.5" customHeight="1" x14ac:dyDescent="0.3">
      <c r="B173" s="83"/>
      <c r="C173" s="695" t="s">
        <v>439</v>
      </c>
      <c r="D173" s="695"/>
      <c r="E173" s="695"/>
      <c r="F173" s="695"/>
      <c r="G173" s="695"/>
      <c r="H173" s="695"/>
      <c r="I173" s="695"/>
      <c r="J173" s="695"/>
      <c r="K173" s="695"/>
      <c r="L173" s="695"/>
      <c r="M173" s="695"/>
      <c r="N173" s="695"/>
      <c r="O173" s="695"/>
      <c r="P173" s="695"/>
      <c r="Q173" s="695"/>
      <c r="R173" s="83"/>
      <c r="S173" s="83"/>
      <c r="T173" s="95"/>
    </row>
    <row r="174" spans="2:20" ht="19.5" customHeight="1" x14ac:dyDescent="0.3">
      <c r="B174" s="83"/>
      <c r="C174" s="695"/>
      <c r="D174" s="695"/>
      <c r="E174" s="695"/>
      <c r="F174" s="695"/>
      <c r="G174" s="695"/>
      <c r="H174" s="695"/>
      <c r="I174" s="695"/>
      <c r="J174" s="695"/>
      <c r="K174" s="695"/>
      <c r="L174" s="695"/>
      <c r="M174" s="695"/>
      <c r="N174" s="695"/>
      <c r="O174" s="695"/>
      <c r="P174" s="695"/>
      <c r="Q174" s="695"/>
      <c r="R174" s="83"/>
      <c r="S174" s="83"/>
      <c r="T174" s="95"/>
    </row>
    <row r="175" spans="2:20" ht="19.5" customHeight="1" x14ac:dyDescent="0.3">
      <c r="B175" s="83"/>
      <c r="C175" s="695"/>
      <c r="D175" s="695"/>
      <c r="E175" s="695"/>
      <c r="F175" s="695"/>
      <c r="G175" s="695"/>
      <c r="H175" s="695"/>
      <c r="I175" s="695"/>
      <c r="J175" s="695"/>
      <c r="K175" s="695"/>
      <c r="L175" s="695"/>
      <c r="M175" s="695"/>
      <c r="N175" s="695"/>
      <c r="O175" s="695"/>
      <c r="P175" s="695"/>
      <c r="Q175" s="695"/>
      <c r="R175" s="83"/>
      <c r="S175" s="83"/>
      <c r="T175" s="95"/>
    </row>
    <row r="176" spans="2:20" ht="19.5" customHeight="1" x14ac:dyDescent="0.3">
      <c r="B176" s="77"/>
      <c r="C176" s="77"/>
      <c r="D176" s="77"/>
      <c r="E176" s="77"/>
      <c r="F176" s="77"/>
      <c r="G176" s="77"/>
      <c r="H176" s="77"/>
      <c r="I176" s="77"/>
      <c r="J176" s="77"/>
      <c r="K176" s="77"/>
      <c r="L176" s="77"/>
      <c r="M176" s="77"/>
      <c r="N176" s="77"/>
      <c r="O176" s="77"/>
      <c r="P176" s="77"/>
      <c r="Q176" s="77"/>
      <c r="R176" s="77"/>
      <c r="S176" s="77"/>
      <c r="T176" s="78"/>
    </row>
    <row r="177" spans="2:21" ht="19.5" customHeight="1" x14ac:dyDescent="0.3">
      <c r="B177" s="95"/>
      <c r="C177" s="95"/>
      <c r="D177" s="95"/>
      <c r="E177" s="95"/>
      <c r="F177" s="95"/>
      <c r="G177" s="95"/>
      <c r="H177" s="95"/>
      <c r="I177" s="95"/>
      <c r="J177" s="95"/>
      <c r="K177" s="95"/>
      <c r="L177" s="95"/>
      <c r="M177" s="95"/>
      <c r="N177" s="95"/>
      <c r="O177" s="95"/>
      <c r="P177" s="95"/>
      <c r="Q177" s="95"/>
      <c r="R177" s="95"/>
      <c r="S177" s="95"/>
      <c r="T177" s="95"/>
    </row>
    <row r="178" spans="2:21" ht="19.5" customHeight="1" x14ac:dyDescent="0.3">
      <c r="B178" s="83"/>
      <c r="C178" s="83"/>
      <c r="D178" s="83"/>
      <c r="E178" s="83"/>
      <c r="F178" s="83"/>
      <c r="G178" s="83"/>
      <c r="H178" s="83"/>
      <c r="I178" s="83"/>
      <c r="J178" s="83"/>
      <c r="K178" s="83"/>
      <c r="L178" s="83"/>
      <c r="M178" s="83"/>
      <c r="N178" s="83"/>
      <c r="O178" s="83"/>
      <c r="P178" s="83"/>
      <c r="Q178" s="83"/>
      <c r="R178" s="83"/>
      <c r="S178" s="83"/>
      <c r="T178" s="1"/>
      <c r="U178" s="1"/>
    </row>
    <row r="179" spans="2:21" ht="19.5" customHeight="1" x14ac:dyDescent="0.3">
      <c r="B179" s="123"/>
      <c r="C179" s="194" t="s">
        <v>364</v>
      </c>
      <c r="D179" s="194"/>
      <c r="E179" s="194"/>
      <c r="F179" s="194"/>
      <c r="G179" s="580"/>
      <c r="H179" s="194"/>
      <c r="I179" s="194"/>
      <c r="J179" s="194"/>
      <c r="K179" s="194"/>
      <c r="L179" s="194"/>
      <c r="M179" s="194"/>
      <c r="N179" s="194"/>
      <c r="O179" s="194"/>
      <c r="P179" s="194"/>
      <c r="Q179" s="194"/>
      <c r="R179" s="194"/>
      <c r="S179" s="194"/>
      <c r="T179" s="1"/>
      <c r="U179" s="1"/>
    </row>
    <row r="180" spans="2:21" ht="19.5" customHeight="1" x14ac:dyDescent="0.3">
      <c r="B180" s="83"/>
      <c r="C180" s="83"/>
      <c r="D180" s="83"/>
      <c r="E180" s="83"/>
      <c r="F180" s="83"/>
      <c r="G180" s="83"/>
      <c r="H180" s="83"/>
      <c r="I180" s="83"/>
      <c r="J180" s="83"/>
      <c r="K180" s="83"/>
      <c r="L180" s="83"/>
      <c r="M180" s="83"/>
      <c r="N180" s="83"/>
      <c r="O180" s="83"/>
      <c r="P180" s="83"/>
      <c r="Q180" s="83"/>
      <c r="R180" s="83"/>
      <c r="S180" s="83"/>
      <c r="T180" s="1"/>
      <c r="U180" s="1"/>
    </row>
    <row r="181" spans="2:21" ht="19.5" customHeight="1" x14ac:dyDescent="0.3">
      <c r="B181" s="13"/>
      <c r="C181" s="12" t="s">
        <v>353</v>
      </c>
      <c r="D181" s="555"/>
      <c r="E181" s="555"/>
      <c r="F181" s="555"/>
      <c r="G181" s="555"/>
      <c r="H181" s="555"/>
      <c r="I181" s="555"/>
      <c r="J181" s="555"/>
      <c r="K181" s="555"/>
      <c r="L181" s="555"/>
      <c r="M181" s="555"/>
      <c r="N181" s="555"/>
      <c r="O181" s="555"/>
      <c r="P181" s="555"/>
      <c r="Q181" s="555"/>
      <c r="R181" s="555"/>
      <c r="S181" s="555"/>
      <c r="T181" s="1"/>
      <c r="U181" s="1"/>
    </row>
    <row r="182" spans="2:21" ht="19.5" customHeight="1" x14ac:dyDescent="0.3">
      <c r="B182" s="13"/>
      <c r="C182" s="850" t="s">
        <v>115</v>
      </c>
      <c r="D182" s="850"/>
      <c r="E182" s="581"/>
      <c r="F182" s="581"/>
      <c r="G182" s="581"/>
      <c r="H182" s="581"/>
      <c r="I182" s="581"/>
      <c r="J182" s="581"/>
      <c r="K182" s="581"/>
      <c r="L182" s="581"/>
      <c r="M182" s="581"/>
      <c r="N182" s="581"/>
      <c r="O182" s="581"/>
      <c r="P182" s="581"/>
      <c r="Q182" s="581"/>
      <c r="R182" s="581"/>
      <c r="S182" s="581"/>
      <c r="T182" s="336"/>
      <c r="U182" s="336"/>
    </row>
    <row r="183" spans="2:21" ht="19.5" customHeight="1" x14ac:dyDescent="0.3">
      <c r="B183" s="13"/>
      <c r="C183" s="850" t="s">
        <v>116</v>
      </c>
      <c r="D183" s="850"/>
      <c r="E183" s="581"/>
      <c r="F183" s="581"/>
      <c r="G183" s="581"/>
      <c r="H183" s="581"/>
      <c r="I183" s="581"/>
      <c r="J183" s="581"/>
      <c r="K183" s="581"/>
      <c r="L183" s="581"/>
      <c r="M183" s="581"/>
      <c r="N183" s="581"/>
      <c r="O183" s="581"/>
      <c r="P183" s="581"/>
      <c r="Q183" s="581"/>
      <c r="R183" s="581"/>
      <c r="S183" s="581"/>
      <c r="T183" s="1"/>
      <c r="U183" s="1"/>
    </row>
    <row r="184" spans="2:21" ht="19.5" customHeight="1" x14ac:dyDescent="0.3">
      <c r="B184" s="13"/>
      <c r="C184" s="850" t="s">
        <v>117</v>
      </c>
      <c r="D184" s="850"/>
      <c r="E184" s="581"/>
      <c r="F184" s="13"/>
      <c r="G184" s="13"/>
      <c r="H184" s="13"/>
      <c r="I184" s="13"/>
      <c r="J184" s="13"/>
      <c r="K184" s="13"/>
      <c r="L184" s="13"/>
      <c r="M184" s="13"/>
      <c r="N184" s="13"/>
      <c r="O184" s="13"/>
      <c r="P184" s="13"/>
      <c r="Q184" s="13"/>
      <c r="R184" s="13"/>
      <c r="S184" s="13"/>
      <c r="T184" s="1"/>
      <c r="U184" s="1"/>
    </row>
    <row r="185" spans="2:21" ht="19.5" customHeight="1" x14ac:dyDescent="0.3">
      <c r="B185" s="13"/>
      <c r="C185" s="850" t="s">
        <v>118</v>
      </c>
      <c r="D185" s="850"/>
      <c r="E185" s="581"/>
      <c r="F185" s="13"/>
      <c r="G185" s="13"/>
      <c r="H185" s="13"/>
      <c r="I185" s="13"/>
      <c r="J185" s="13"/>
      <c r="K185" s="13"/>
      <c r="L185" s="13"/>
      <c r="M185" s="13"/>
      <c r="N185" s="13"/>
      <c r="O185" s="13"/>
      <c r="P185" s="13"/>
      <c r="Q185" s="13"/>
      <c r="R185" s="13"/>
      <c r="S185" s="13"/>
      <c r="T185" s="1"/>
      <c r="U185" s="1"/>
    </row>
    <row r="186" spans="2:21" ht="19.5" customHeight="1" x14ac:dyDescent="0.3">
      <c r="B186" s="555"/>
      <c r="C186" s="555"/>
      <c r="D186" s="555"/>
      <c r="E186" s="555"/>
      <c r="F186" s="555"/>
      <c r="G186" s="555"/>
      <c r="H186" s="555"/>
      <c r="I186" s="555"/>
      <c r="J186" s="555"/>
      <c r="K186" s="555"/>
      <c r="L186" s="555"/>
      <c r="M186" s="555"/>
      <c r="N186" s="555"/>
      <c r="O186" s="555"/>
      <c r="P186" s="555"/>
      <c r="Q186" s="555"/>
      <c r="R186" s="555"/>
      <c r="S186" s="555"/>
      <c r="T186" s="1"/>
      <c r="U186" s="1"/>
    </row>
    <row r="187" spans="2:21" ht="19.5" customHeight="1" x14ac:dyDescent="0.3">
      <c r="B187" s="555"/>
      <c r="C187" s="663" t="s">
        <v>912</v>
      </c>
      <c r="D187" s="663"/>
      <c r="E187" s="663"/>
      <c r="F187" s="663"/>
      <c r="G187" s="663"/>
      <c r="H187" s="663"/>
      <c r="I187" s="663"/>
      <c r="J187" s="663"/>
      <c r="K187" s="663"/>
      <c r="L187" s="663"/>
      <c r="M187" s="663"/>
      <c r="N187" s="663"/>
      <c r="O187" s="663"/>
      <c r="P187" s="663"/>
      <c r="Q187" s="663"/>
      <c r="R187" s="68"/>
      <c r="S187" s="555"/>
      <c r="T187" s="1"/>
      <c r="U187" s="1"/>
    </row>
    <row r="188" spans="2:21" ht="19.5" customHeight="1" x14ac:dyDescent="0.3">
      <c r="B188" s="17"/>
      <c r="C188" s="663"/>
      <c r="D188" s="663"/>
      <c r="E188" s="663"/>
      <c r="F188" s="663"/>
      <c r="G188" s="663"/>
      <c r="H188" s="663"/>
      <c r="I188" s="663"/>
      <c r="J188" s="663"/>
      <c r="K188" s="663"/>
      <c r="L188" s="663"/>
      <c r="M188" s="663"/>
      <c r="N188" s="663"/>
      <c r="O188" s="663"/>
      <c r="P188" s="663"/>
      <c r="Q188" s="663"/>
      <c r="R188" s="68"/>
      <c r="S188" s="17"/>
      <c r="T188" s="1"/>
      <c r="U188" s="1"/>
    </row>
    <row r="189" spans="2:21" ht="19.5" customHeight="1" x14ac:dyDescent="0.3">
      <c r="B189" s="17"/>
      <c r="C189" s="4"/>
      <c r="D189" s="4"/>
      <c r="E189" s="4"/>
      <c r="F189" s="4"/>
      <c r="G189" s="4"/>
      <c r="H189" s="4"/>
      <c r="I189" s="4"/>
      <c r="J189" s="4"/>
      <c r="K189" s="4"/>
      <c r="L189" s="4"/>
      <c r="M189" s="4"/>
      <c r="N189" s="4"/>
      <c r="O189" s="4"/>
      <c r="P189" s="4"/>
      <c r="Q189" s="4"/>
      <c r="R189" s="4"/>
      <c r="S189" s="17"/>
      <c r="T189" s="1"/>
      <c r="U189" s="1"/>
    </row>
    <row r="190" spans="2:21" ht="19.5" customHeight="1" x14ac:dyDescent="0.3">
      <c r="B190" s="13"/>
      <c r="C190" s="21" t="s">
        <v>88</v>
      </c>
      <c r="D190" s="21"/>
      <c r="E190" s="21"/>
      <c r="F190" s="21"/>
      <c r="G190" s="21"/>
      <c r="H190" s="21"/>
      <c r="I190" s="21"/>
      <c r="J190" s="21"/>
      <c r="K190" s="21"/>
      <c r="L190" s="21"/>
      <c r="M190" s="21"/>
      <c r="N190" s="21"/>
      <c r="O190" s="21"/>
      <c r="P190" s="21"/>
      <c r="Q190" s="21"/>
      <c r="R190" s="21"/>
      <c r="S190" s="21"/>
      <c r="T190" s="1"/>
      <c r="U190" s="1"/>
    </row>
    <row r="191" spans="2:21" ht="19.5" customHeight="1" x14ac:dyDescent="0.3">
      <c r="B191" s="13"/>
      <c r="C191" s="852" t="s">
        <v>537</v>
      </c>
      <c r="D191" s="852"/>
      <c r="E191" s="852"/>
      <c r="F191" s="852"/>
      <c r="G191" s="852"/>
      <c r="H191" s="852"/>
      <c r="I191" s="852"/>
      <c r="J191" s="852"/>
      <c r="K191" s="852"/>
      <c r="L191" s="852"/>
      <c r="M191" s="852"/>
      <c r="N191" s="852"/>
      <c r="O191" s="852"/>
      <c r="P191" s="852"/>
      <c r="Q191" s="852"/>
      <c r="R191" s="852"/>
      <c r="S191" s="560"/>
      <c r="T191" s="336"/>
      <c r="U191" s="336"/>
    </row>
    <row r="192" spans="2:21" ht="19.5" customHeight="1" x14ac:dyDescent="0.3">
      <c r="B192" s="13"/>
      <c r="C192" s="852"/>
      <c r="D192" s="852"/>
      <c r="E192" s="852"/>
      <c r="F192" s="852"/>
      <c r="G192" s="852"/>
      <c r="H192" s="852"/>
      <c r="I192" s="852"/>
      <c r="J192" s="852"/>
      <c r="K192" s="852"/>
      <c r="L192" s="852"/>
      <c r="M192" s="852"/>
      <c r="N192" s="852"/>
      <c r="O192" s="852"/>
      <c r="P192" s="17"/>
      <c r="Q192" s="17"/>
      <c r="R192" s="17"/>
      <c r="S192" s="17"/>
      <c r="T192" s="1"/>
      <c r="U192" s="1"/>
    </row>
    <row r="193" spans="1:21" ht="19.5" customHeight="1" x14ac:dyDescent="0.3">
      <c r="B193" s="13"/>
      <c r="C193" s="864" t="s">
        <v>913</v>
      </c>
      <c r="D193" s="864"/>
      <c r="E193" s="864"/>
      <c r="F193" s="864"/>
      <c r="G193" s="864"/>
      <c r="H193" s="864"/>
      <c r="I193" s="864"/>
      <c r="J193" s="864"/>
      <c r="K193" s="864"/>
      <c r="L193" s="864"/>
      <c r="M193" s="864"/>
      <c r="N193" s="864"/>
      <c r="O193" s="864"/>
      <c r="P193" s="864"/>
      <c r="Q193" s="864"/>
      <c r="R193" s="864"/>
      <c r="S193" s="555"/>
      <c r="T193" s="1"/>
      <c r="U193" s="1"/>
    </row>
    <row r="194" spans="1:21" ht="19.5" customHeight="1" x14ac:dyDescent="0.3">
      <c r="B194" s="13"/>
      <c r="C194" s="864"/>
      <c r="D194" s="864"/>
      <c r="E194" s="864"/>
      <c r="F194" s="864"/>
      <c r="G194" s="864"/>
      <c r="H194" s="864"/>
      <c r="I194" s="864"/>
      <c r="J194" s="864"/>
      <c r="K194" s="864"/>
      <c r="L194" s="864"/>
      <c r="M194" s="864"/>
      <c r="N194" s="864"/>
      <c r="O194" s="864"/>
      <c r="P194" s="864"/>
      <c r="Q194" s="864"/>
      <c r="R194" s="864"/>
      <c r="S194" s="555"/>
      <c r="T194" s="1"/>
      <c r="U194" s="1"/>
    </row>
    <row r="195" spans="1:21" ht="19.5" customHeight="1" x14ac:dyDescent="0.3">
      <c r="B195" s="13"/>
      <c r="C195" s="864"/>
      <c r="D195" s="864"/>
      <c r="E195" s="864"/>
      <c r="F195" s="864"/>
      <c r="G195" s="864"/>
      <c r="H195" s="864"/>
      <c r="I195" s="864"/>
      <c r="J195" s="864"/>
      <c r="K195" s="864"/>
      <c r="L195" s="864"/>
      <c r="M195" s="864"/>
      <c r="N195" s="864"/>
      <c r="O195" s="864"/>
      <c r="P195" s="864"/>
      <c r="Q195" s="864"/>
      <c r="R195" s="864"/>
      <c r="S195" s="555"/>
      <c r="T195" s="336"/>
      <c r="U195" s="336"/>
    </row>
    <row r="196" spans="1:21" ht="19.5" customHeight="1" x14ac:dyDescent="0.3">
      <c r="B196" s="17"/>
      <c r="C196" s="17"/>
      <c r="D196" s="17"/>
      <c r="E196" s="17"/>
      <c r="F196" s="17"/>
      <c r="G196" s="17"/>
      <c r="H196" s="17"/>
      <c r="I196" s="17"/>
      <c r="J196" s="17"/>
      <c r="K196" s="17"/>
      <c r="L196" s="17"/>
      <c r="M196" s="17"/>
      <c r="N196" s="17"/>
      <c r="O196" s="17"/>
      <c r="P196" s="17"/>
      <c r="Q196" s="17"/>
      <c r="R196" s="17"/>
      <c r="S196" s="17"/>
      <c r="T196" s="336"/>
      <c r="U196" s="336"/>
    </row>
    <row r="197" spans="1:21" ht="19.5" customHeight="1" x14ac:dyDescent="0.3">
      <c r="B197" s="549"/>
      <c r="C197" s="855" t="s">
        <v>365</v>
      </c>
      <c r="D197" s="855"/>
      <c r="E197" s="855"/>
      <c r="F197" s="855"/>
      <c r="G197" s="855"/>
      <c r="H197" s="855"/>
      <c r="I197" s="855"/>
      <c r="J197" s="855"/>
      <c r="K197" s="855"/>
      <c r="L197" s="855"/>
      <c r="M197" s="855"/>
      <c r="N197" s="855"/>
      <c r="O197" s="855"/>
      <c r="P197" s="855"/>
      <c r="Q197" s="199"/>
      <c r="R197" s="199"/>
      <c r="S197" s="17"/>
      <c r="T197" s="336"/>
      <c r="U197" s="336"/>
    </row>
    <row r="198" spans="1:21" ht="19.5" customHeight="1" x14ac:dyDescent="0.3">
      <c r="B198" s="549"/>
      <c r="C198" s="855"/>
      <c r="D198" s="855"/>
      <c r="E198" s="855"/>
      <c r="F198" s="855"/>
      <c r="G198" s="855"/>
      <c r="H198" s="855"/>
      <c r="I198" s="855"/>
      <c r="J198" s="855"/>
      <c r="K198" s="855"/>
      <c r="L198" s="855"/>
      <c r="M198" s="855"/>
      <c r="N198" s="855"/>
      <c r="O198" s="855"/>
      <c r="P198" s="855"/>
      <c r="Q198" s="199"/>
      <c r="R198" s="199"/>
      <c r="S198" s="17"/>
      <c r="T198" s="336"/>
      <c r="U198" s="336"/>
    </row>
    <row r="199" spans="1:21" ht="19.5" customHeight="1" x14ac:dyDescent="0.3">
      <c r="B199" s="549"/>
      <c r="C199" s="582" t="s">
        <v>914</v>
      </c>
      <c r="D199" s="566" t="s">
        <v>769</v>
      </c>
      <c r="E199" s="17"/>
      <c r="F199" s="17"/>
      <c r="G199" s="17"/>
      <c r="H199" s="17"/>
      <c r="I199" s="17"/>
      <c r="J199" s="17"/>
      <c r="K199" s="17"/>
      <c r="L199" s="17"/>
      <c r="M199" s="17"/>
      <c r="N199" s="17"/>
      <c r="O199" s="17"/>
      <c r="P199" s="17"/>
      <c r="Q199" s="17"/>
      <c r="R199" s="17"/>
      <c r="S199" s="17"/>
      <c r="T199" s="336"/>
      <c r="U199" s="336"/>
    </row>
    <row r="200" spans="1:21" ht="19.5" customHeight="1" x14ac:dyDescent="0.3">
      <c r="B200" s="549"/>
      <c r="C200" s="582" t="s">
        <v>914</v>
      </c>
      <c r="D200" s="566" t="s">
        <v>366</v>
      </c>
      <c r="E200" s="17"/>
      <c r="F200" s="17"/>
      <c r="G200" s="17"/>
      <c r="H200" s="17"/>
      <c r="I200" s="17"/>
      <c r="J200" s="17"/>
      <c r="K200" s="17"/>
      <c r="L200" s="17"/>
      <c r="M200" s="17"/>
      <c r="N200" s="17"/>
      <c r="O200" s="17"/>
      <c r="P200" s="17"/>
      <c r="Q200" s="17"/>
      <c r="R200" s="17"/>
      <c r="S200" s="17"/>
      <c r="T200" s="336"/>
      <c r="U200" s="336"/>
    </row>
    <row r="201" spans="1:21" ht="19.5" customHeight="1" x14ac:dyDescent="0.3">
      <c r="B201" s="549"/>
      <c r="C201" s="582" t="s">
        <v>914</v>
      </c>
      <c r="D201" s="566" t="s">
        <v>795</v>
      </c>
      <c r="E201" s="17"/>
      <c r="F201" s="17"/>
      <c r="G201" s="17"/>
      <c r="H201" s="17"/>
      <c r="I201" s="17"/>
      <c r="J201" s="17"/>
      <c r="K201" s="17"/>
      <c r="L201" s="17"/>
      <c r="M201" s="17"/>
      <c r="N201" s="17"/>
      <c r="O201" s="17"/>
      <c r="P201" s="17"/>
      <c r="Q201" s="17"/>
      <c r="R201" s="17"/>
      <c r="S201" s="17"/>
      <c r="T201" s="1"/>
      <c r="U201" s="1"/>
    </row>
    <row r="202" spans="1:21" ht="19.5" customHeight="1" x14ac:dyDescent="0.3">
      <c r="B202" s="549"/>
      <c r="C202" s="582" t="s">
        <v>914</v>
      </c>
      <c r="D202" s="566" t="s">
        <v>770</v>
      </c>
      <c r="E202" s="17"/>
      <c r="F202" s="17"/>
      <c r="G202" s="17"/>
      <c r="H202" s="17"/>
      <c r="I202" s="17"/>
      <c r="J202" s="17"/>
      <c r="K202" s="17"/>
      <c r="L202" s="17"/>
      <c r="M202" s="17"/>
      <c r="N202" s="17"/>
      <c r="O202" s="17"/>
      <c r="P202" s="17"/>
      <c r="Q202" s="17"/>
      <c r="R202" s="17"/>
      <c r="S202" s="17"/>
      <c r="T202" s="95"/>
    </row>
    <row r="203" spans="1:21" s="123" customFormat="1" ht="19.5" customHeight="1" x14ac:dyDescent="0.25">
      <c r="A203" s="193"/>
      <c r="B203" s="17"/>
      <c r="C203" s="17"/>
      <c r="D203" s="17"/>
      <c r="E203" s="17"/>
      <c r="F203" s="17"/>
      <c r="G203" s="17"/>
      <c r="H203" s="17"/>
      <c r="I203" s="17"/>
      <c r="J203" s="17"/>
      <c r="K203" s="17"/>
      <c r="L203" s="17"/>
      <c r="M203" s="17"/>
      <c r="N203" s="17"/>
      <c r="O203" s="17"/>
      <c r="P203" s="17"/>
      <c r="Q203" s="17"/>
      <c r="R203" s="17"/>
      <c r="S203" s="17"/>
      <c r="T203" s="583"/>
      <c r="U203" s="193"/>
    </row>
    <row r="204" spans="1:21" ht="19.5" customHeight="1" x14ac:dyDescent="0.3">
      <c r="B204" s="549"/>
      <c r="C204" s="230" t="s">
        <v>769</v>
      </c>
      <c r="D204" s="21"/>
      <c r="E204" s="21"/>
      <c r="F204" s="21"/>
      <c r="G204" s="21"/>
      <c r="H204" s="21"/>
      <c r="I204" s="21"/>
      <c r="J204" s="21"/>
      <c r="K204" s="21"/>
      <c r="L204" s="21"/>
      <c r="M204" s="21"/>
      <c r="N204" s="21"/>
      <c r="O204" s="21"/>
      <c r="P204" s="21"/>
      <c r="Q204" s="21"/>
      <c r="R204" s="21"/>
      <c r="S204" s="21"/>
      <c r="T204" s="95"/>
    </row>
    <row r="205" spans="1:21" ht="19.5" customHeight="1" x14ac:dyDescent="0.3">
      <c r="B205" s="549"/>
      <c r="C205" s="669" t="s">
        <v>771</v>
      </c>
      <c r="D205" s="669"/>
      <c r="E205" s="669"/>
      <c r="F205" s="669"/>
      <c r="G205" s="669"/>
      <c r="H205" s="669"/>
      <c r="I205" s="669"/>
      <c r="J205" s="669"/>
      <c r="K205" s="669"/>
      <c r="L205" s="669"/>
      <c r="M205" s="669"/>
      <c r="N205" s="669"/>
      <c r="O205" s="669"/>
      <c r="P205" s="669"/>
      <c r="Q205" s="669"/>
      <c r="R205" s="669"/>
      <c r="S205" s="17"/>
      <c r="T205" s="567"/>
    </row>
    <row r="206" spans="1:21" ht="19.5" customHeight="1" x14ac:dyDescent="0.3">
      <c r="B206" s="549"/>
      <c r="C206" s="669"/>
      <c r="D206" s="669"/>
      <c r="E206" s="669"/>
      <c r="F206" s="669"/>
      <c r="G206" s="669"/>
      <c r="H206" s="669"/>
      <c r="I206" s="669"/>
      <c r="J206" s="669"/>
      <c r="K206" s="669"/>
      <c r="L206" s="669"/>
      <c r="M206" s="669"/>
      <c r="N206" s="669"/>
      <c r="O206" s="669"/>
      <c r="P206" s="669"/>
      <c r="Q206" s="669"/>
      <c r="R206" s="669"/>
      <c r="S206" s="17"/>
      <c r="T206" s="584"/>
    </row>
    <row r="207" spans="1:21" ht="19.5" customHeight="1" x14ac:dyDescent="0.3">
      <c r="B207" s="549"/>
      <c r="C207" s="669"/>
      <c r="D207" s="669"/>
      <c r="E207" s="669"/>
      <c r="F207" s="669"/>
      <c r="G207" s="669"/>
      <c r="H207" s="669"/>
      <c r="I207" s="669"/>
      <c r="J207" s="669"/>
      <c r="K207" s="669"/>
      <c r="L207" s="669"/>
      <c r="M207" s="669"/>
      <c r="N207" s="669"/>
      <c r="O207" s="669"/>
      <c r="P207" s="669"/>
      <c r="Q207" s="669"/>
      <c r="R207" s="669"/>
      <c r="S207" s="17"/>
      <c r="T207" s="584"/>
    </row>
    <row r="208" spans="1:21" ht="19.5" customHeight="1" x14ac:dyDescent="0.3">
      <c r="B208" s="549"/>
      <c r="C208" s="17"/>
      <c r="D208" s="17"/>
      <c r="E208" s="17"/>
      <c r="F208" s="17"/>
      <c r="G208" s="17"/>
      <c r="H208" s="17"/>
      <c r="I208" s="17"/>
      <c r="J208" s="17"/>
      <c r="K208" s="17"/>
      <c r="L208" s="17"/>
      <c r="M208" s="17"/>
      <c r="N208" s="17"/>
      <c r="O208" s="17"/>
      <c r="P208" s="17"/>
      <c r="Q208" s="17"/>
      <c r="R208" s="17"/>
      <c r="S208" s="17"/>
    </row>
    <row r="209" spans="2:20" ht="19.5" customHeight="1" x14ac:dyDescent="0.3">
      <c r="B209" s="549"/>
      <c r="C209" s="21" t="s">
        <v>366</v>
      </c>
      <c r="D209" s="21"/>
      <c r="E209" s="21"/>
      <c r="F209" s="21"/>
      <c r="G209" s="21"/>
      <c r="H209" s="21"/>
      <c r="I209" s="21"/>
      <c r="J209" s="21"/>
      <c r="K209" s="21"/>
      <c r="L209" s="21"/>
      <c r="M209" s="21"/>
      <c r="N209" s="21"/>
      <c r="O209" s="21"/>
      <c r="P209" s="21"/>
      <c r="Q209" s="21"/>
      <c r="R209" s="21"/>
      <c r="S209" s="21"/>
      <c r="T209" s="567"/>
    </row>
    <row r="210" spans="2:20" ht="19.5" customHeight="1" x14ac:dyDescent="0.3">
      <c r="B210" s="549"/>
      <c r="C210" s="669" t="s">
        <v>772</v>
      </c>
      <c r="D210" s="669"/>
      <c r="E210" s="669"/>
      <c r="F210" s="669"/>
      <c r="G210" s="669"/>
      <c r="H210" s="669"/>
      <c r="I210" s="669"/>
      <c r="J210" s="669"/>
      <c r="K210" s="669"/>
      <c r="L210" s="669"/>
      <c r="M210" s="669"/>
      <c r="N210" s="669"/>
      <c r="O210" s="669"/>
      <c r="P210" s="669"/>
      <c r="Q210" s="669"/>
      <c r="R210" s="669"/>
      <c r="S210" s="17"/>
      <c r="T210" s="567"/>
    </row>
    <row r="211" spans="2:20" ht="19.5" customHeight="1" x14ac:dyDescent="0.3">
      <c r="B211" s="549"/>
      <c r="C211" s="669"/>
      <c r="D211" s="669"/>
      <c r="E211" s="669"/>
      <c r="F211" s="669"/>
      <c r="G211" s="669"/>
      <c r="H211" s="669"/>
      <c r="I211" s="669"/>
      <c r="J211" s="669"/>
      <c r="K211" s="669"/>
      <c r="L211" s="669"/>
      <c r="M211" s="669"/>
      <c r="N211" s="669"/>
      <c r="O211" s="669"/>
      <c r="P211" s="669"/>
      <c r="Q211" s="669"/>
      <c r="R211" s="669"/>
      <c r="S211" s="17"/>
      <c r="T211" s="1"/>
    </row>
    <row r="212" spans="2:20" ht="19.5" customHeight="1" x14ac:dyDescent="0.3">
      <c r="B212" s="549"/>
      <c r="C212" s="669"/>
      <c r="D212" s="669"/>
      <c r="E212" s="669"/>
      <c r="F212" s="669"/>
      <c r="G212" s="669"/>
      <c r="H212" s="669"/>
      <c r="I212" s="669"/>
      <c r="J212" s="669"/>
      <c r="K212" s="669"/>
      <c r="L212" s="669"/>
      <c r="M212" s="669"/>
      <c r="N212" s="669"/>
      <c r="O212" s="669"/>
      <c r="P212" s="669"/>
      <c r="Q212" s="669"/>
      <c r="R212" s="669"/>
      <c r="S212" s="17"/>
      <c r="T212" s="1"/>
    </row>
    <row r="213" spans="2:20" ht="19.5" customHeight="1" x14ac:dyDescent="0.3">
      <c r="B213" s="549"/>
      <c r="C213" s="669"/>
      <c r="D213" s="669"/>
      <c r="E213" s="669"/>
      <c r="F213" s="669"/>
      <c r="G213" s="669"/>
      <c r="H213" s="669"/>
      <c r="I213" s="669"/>
      <c r="J213" s="669"/>
      <c r="K213" s="669"/>
      <c r="L213" s="669"/>
      <c r="M213" s="669"/>
      <c r="N213" s="669"/>
      <c r="O213" s="669"/>
      <c r="P213" s="669"/>
      <c r="Q213" s="669"/>
      <c r="R213" s="669"/>
      <c r="S213" s="17"/>
      <c r="T213" s="336"/>
    </row>
    <row r="214" spans="2:20" ht="38.25" customHeight="1" x14ac:dyDescent="0.3">
      <c r="B214" s="549"/>
      <c r="C214" s="669"/>
      <c r="D214" s="669"/>
      <c r="E214" s="669"/>
      <c r="F214" s="669"/>
      <c r="G214" s="669"/>
      <c r="H214" s="669"/>
      <c r="I214" s="669"/>
      <c r="J214" s="669"/>
      <c r="K214" s="669"/>
      <c r="L214" s="669"/>
      <c r="M214" s="669"/>
      <c r="N214" s="669"/>
      <c r="O214" s="669"/>
      <c r="P214" s="669"/>
      <c r="Q214" s="669"/>
      <c r="R214" s="669"/>
      <c r="S214" s="17"/>
      <c r="T214" s="561"/>
    </row>
    <row r="215" spans="2:20" ht="19.5" customHeight="1" x14ac:dyDescent="0.3">
      <c r="B215" s="549"/>
      <c r="C215" s="21" t="s">
        <v>367</v>
      </c>
      <c r="D215" s="21"/>
      <c r="E215" s="21"/>
      <c r="F215" s="21"/>
      <c r="G215" s="21"/>
      <c r="H215" s="21"/>
      <c r="I215" s="21"/>
      <c r="J215" s="21"/>
      <c r="K215" s="21"/>
      <c r="L215" s="21"/>
      <c r="M215" s="21"/>
      <c r="N215" s="21"/>
      <c r="O215" s="21"/>
      <c r="P215" s="21"/>
      <c r="Q215" s="21"/>
      <c r="R215" s="21"/>
      <c r="S215" s="21"/>
      <c r="T215" s="567"/>
    </row>
    <row r="216" spans="2:20" ht="19.5" customHeight="1" x14ac:dyDescent="0.3">
      <c r="B216" s="549"/>
      <c r="C216" s="851" t="s">
        <v>773</v>
      </c>
      <c r="D216" s="851"/>
      <c r="E216" s="851"/>
      <c r="F216" s="851"/>
      <c r="G216" s="851"/>
      <c r="H216" s="851"/>
      <c r="I216" s="851"/>
      <c r="J216" s="851"/>
      <c r="K216" s="851"/>
      <c r="L216" s="851"/>
      <c r="M216" s="851"/>
      <c r="N216" s="851"/>
      <c r="O216" s="851"/>
      <c r="P216" s="851"/>
      <c r="Q216" s="851"/>
      <c r="R216" s="851"/>
      <c r="S216" s="17"/>
      <c r="T216" s="567"/>
    </row>
    <row r="217" spans="2:20" ht="19.5" customHeight="1" x14ac:dyDescent="0.3">
      <c r="B217" s="549"/>
      <c r="C217" s="851"/>
      <c r="D217" s="851"/>
      <c r="E217" s="851"/>
      <c r="F217" s="851"/>
      <c r="G217" s="851"/>
      <c r="H217" s="851"/>
      <c r="I217" s="851"/>
      <c r="J217" s="851"/>
      <c r="K217" s="851"/>
      <c r="L217" s="851"/>
      <c r="M217" s="851"/>
      <c r="N217" s="851"/>
      <c r="O217" s="851"/>
      <c r="P217" s="851"/>
      <c r="Q217" s="851"/>
      <c r="R217" s="851"/>
      <c r="S217" s="17"/>
      <c r="T217" s="567"/>
    </row>
    <row r="218" spans="2:20" s="53" customFormat="1" ht="19.5" customHeight="1" x14ac:dyDescent="0.3">
      <c r="B218" s="549"/>
      <c r="C218" s="851"/>
      <c r="D218" s="851"/>
      <c r="E218" s="851"/>
      <c r="F218" s="851"/>
      <c r="G218" s="851"/>
      <c r="H218" s="851"/>
      <c r="I218" s="851"/>
      <c r="J218" s="851"/>
      <c r="K218" s="851"/>
      <c r="L218" s="851"/>
      <c r="M218" s="851"/>
      <c r="N218" s="851"/>
      <c r="O218" s="851"/>
      <c r="P218" s="851"/>
      <c r="Q218" s="851"/>
      <c r="R218" s="851"/>
      <c r="S218" s="17"/>
      <c r="T218" s="1"/>
    </row>
    <row r="219" spans="2:20" s="53" customFormat="1" ht="19.5" customHeight="1" x14ac:dyDescent="0.3">
      <c r="B219" s="549"/>
      <c r="C219" s="851"/>
      <c r="D219" s="851"/>
      <c r="E219" s="851"/>
      <c r="F219" s="851"/>
      <c r="G219" s="851"/>
      <c r="H219" s="851"/>
      <c r="I219" s="851"/>
      <c r="J219" s="851"/>
      <c r="K219" s="851"/>
      <c r="L219" s="851"/>
      <c r="M219" s="851"/>
      <c r="N219" s="851"/>
      <c r="O219" s="851"/>
      <c r="P219" s="851"/>
      <c r="Q219" s="851"/>
      <c r="R219" s="851"/>
      <c r="S219" s="17"/>
      <c r="T219" s="1"/>
    </row>
    <row r="220" spans="2:20" s="53" customFormat="1" ht="31.5" customHeight="1" x14ac:dyDescent="0.3">
      <c r="B220" s="549"/>
      <c r="C220" s="851"/>
      <c r="D220" s="851"/>
      <c r="E220" s="851"/>
      <c r="F220" s="851"/>
      <c r="G220" s="851"/>
      <c r="H220" s="851"/>
      <c r="I220" s="851"/>
      <c r="J220" s="851"/>
      <c r="K220" s="851"/>
      <c r="L220" s="851"/>
      <c r="M220" s="851"/>
      <c r="N220" s="851"/>
      <c r="O220" s="851"/>
      <c r="P220" s="851"/>
      <c r="Q220" s="851"/>
      <c r="R220" s="851"/>
      <c r="S220" s="17"/>
      <c r="T220" s="1"/>
    </row>
    <row r="221" spans="2:20" s="53" customFormat="1" ht="19.5" customHeight="1" x14ac:dyDescent="0.3">
      <c r="B221" s="17"/>
      <c r="C221" s="566"/>
      <c r="D221" s="566"/>
      <c r="E221" s="566"/>
      <c r="F221" s="566"/>
      <c r="G221" s="566"/>
      <c r="H221" s="566"/>
      <c r="I221" s="566"/>
      <c r="J221" s="566"/>
      <c r="K221" s="566"/>
      <c r="L221" s="566"/>
      <c r="M221" s="566"/>
      <c r="N221" s="566"/>
      <c r="O221" s="566"/>
      <c r="P221" s="566"/>
      <c r="Q221" s="566"/>
      <c r="R221" s="566"/>
      <c r="S221" s="17"/>
      <c r="T221" s="1"/>
    </row>
    <row r="222" spans="2:20" s="53" customFormat="1" ht="19.5" customHeight="1" x14ac:dyDescent="0.3">
      <c r="B222" s="549"/>
      <c r="C222" s="230" t="s">
        <v>368</v>
      </c>
      <c r="D222" s="230"/>
      <c r="E222" s="230"/>
      <c r="F222" s="230"/>
      <c r="G222" s="230"/>
      <c r="H222" s="230"/>
      <c r="I222" s="230"/>
      <c r="J222" s="230"/>
      <c r="K222" s="230"/>
      <c r="L222" s="230"/>
      <c r="M222" s="230"/>
      <c r="N222" s="230"/>
      <c r="O222" s="230"/>
      <c r="P222" s="230"/>
      <c r="Q222" s="230"/>
      <c r="R222" s="230"/>
      <c r="S222" s="21"/>
      <c r="T222" s="1"/>
    </row>
    <row r="223" spans="2:20" s="53" customFormat="1" ht="19.5" customHeight="1" x14ac:dyDescent="0.3">
      <c r="B223" s="549"/>
      <c r="C223" s="857" t="s">
        <v>794</v>
      </c>
      <c r="D223" s="857"/>
      <c r="E223" s="857"/>
      <c r="F223" s="857"/>
      <c r="G223" s="857"/>
      <c r="H223" s="857"/>
      <c r="I223" s="857"/>
      <c r="J223" s="857"/>
      <c r="K223" s="857"/>
      <c r="L223" s="857"/>
      <c r="M223" s="857"/>
      <c r="N223" s="857"/>
      <c r="O223" s="857"/>
      <c r="P223" s="857"/>
      <c r="Q223" s="857"/>
      <c r="R223" s="857"/>
      <c r="S223" s="17"/>
      <c r="T223" s="1"/>
    </row>
    <row r="224" spans="2:20" s="53" customFormat="1" ht="19.5" customHeight="1" x14ac:dyDescent="0.3">
      <c r="B224" s="549"/>
      <c r="C224" s="857"/>
      <c r="D224" s="857"/>
      <c r="E224" s="857"/>
      <c r="F224" s="857"/>
      <c r="G224" s="857"/>
      <c r="H224" s="857"/>
      <c r="I224" s="857"/>
      <c r="J224" s="857"/>
      <c r="K224" s="857"/>
      <c r="L224" s="857"/>
      <c r="M224" s="857"/>
      <c r="N224" s="857"/>
      <c r="O224" s="857"/>
      <c r="P224" s="857"/>
      <c r="Q224" s="857"/>
      <c r="R224" s="857"/>
      <c r="S224" s="17"/>
      <c r="T224" s="1"/>
    </row>
    <row r="225" spans="2:20" s="53" customFormat="1" ht="19.5" customHeight="1" x14ac:dyDescent="0.3">
      <c r="B225" s="549"/>
      <c r="C225" s="857"/>
      <c r="D225" s="857"/>
      <c r="E225" s="857"/>
      <c r="F225" s="857"/>
      <c r="G225" s="857"/>
      <c r="H225" s="857"/>
      <c r="I225" s="857"/>
      <c r="J225" s="857"/>
      <c r="K225" s="857"/>
      <c r="L225" s="857"/>
      <c r="M225" s="857"/>
      <c r="N225" s="857"/>
      <c r="O225" s="857"/>
      <c r="P225" s="857"/>
      <c r="Q225" s="857"/>
      <c r="R225" s="857"/>
      <c r="S225" s="17"/>
      <c r="T225" s="1"/>
    </row>
    <row r="226" spans="2:20" s="53" customFormat="1" ht="19.5" customHeight="1" x14ac:dyDescent="0.3">
      <c r="B226" s="549"/>
      <c r="C226" s="857"/>
      <c r="D226" s="857"/>
      <c r="E226" s="857"/>
      <c r="F226" s="857"/>
      <c r="G226" s="857"/>
      <c r="H226" s="857"/>
      <c r="I226" s="857"/>
      <c r="J226" s="857"/>
      <c r="K226" s="857"/>
      <c r="L226" s="857"/>
      <c r="M226" s="857"/>
      <c r="N226" s="857"/>
      <c r="O226" s="857"/>
      <c r="P226" s="857"/>
      <c r="Q226" s="857"/>
      <c r="R226" s="857"/>
      <c r="S226" s="17"/>
      <c r="T226" s="336"/>
    </row>
    <row r="227" spans="2:20" s="53" customFormat="1" ht="19.5" customHeight="1" x14ac:dyDescent="0.3">
      <c r="B227" s="549"/>
      <c r="C227" s="857"/>
      <c r="D227" s="857"/>
      <c r="E227" s="857"/>
      <c r="F227" s="857"/>
      <c r="G227" s="857"/>
      <c r="H227" s="857"/>
      <c r="I227" s="857"/>
      <c r="J227" s="857"/>
      <c r="K227" s="857"/>
      <c r="L227" s="857"/>
      <c r="M227" s="857"/>
      <c r="N227" s="857"/>
      <c r="O227" s="857"/>
      <c r="P227" s="857"/>
      <c r="Q227" s="857"/>
      <c r="R227" s="857"/>
      <c r="S227" s="17"/>
      <c r="T227" s="1"/>
    </row>
    <row r="228" spans="2:20" s="53" customFormat="1" ht="19.5" customHeight="1" x14ac:dyDescent="0.3">
      <c r="B228" s="549"/>
      <c r="C228" s="857"/>
      <c r="D228" s="857"/>
      <c r="E228" s="857"/>
      <c r="F228" s="857"/>
      <c r="G228" s="857"/>
      <c r="H228" s="857"/>
      <c r="I228" s="857"/>
      <c r="J228" s="857"/>
      <c r="K228" s="857"/>
      <c r="L228" s="857"/>
      <c r="M228" s="857"/>
      <c r="N228" s="857"/>
      <c r="O228" s="857"/>
      <c r="P228" s="857"/>
      <c r="Q228" s="857"/>
      <c r="R228" s="857"/>
      <c r="S228" s="17"/>
      <c r="T228" s="1"/>
    </row>
    <row r="229" spans="2:20" s="53" customFormat="1" ht="19.5" customHeight="1" x14ac:dyDescent="0.3">
      <c r="B229" s="549"/>
      <c r="C229" s="725" t="s">
        <v>370</v>
      </c>
      <c r="D229" s="725"/>
      <c r="E229" s="725"/>
      <c r="F229" s="725"/>
      <c r="G229" s="725"/>
      <c r="H229" s="725"/>
      <c r="I229" s="725"/>
      <c r="J229" s="725"/>
      <c r="K229" s="725"/>
      <c r="L229" s="725"/>
      <c r="M229" s="725"/>
      <c r="N229" s="725"/>
      <c r="O229" s="725"/>
      <c r="P229" s="725"/>
      <c r="Q229" s="725"/>
      <c r="R229" s="725"/>
      <c r="S229" s="17"/>
      <c r="T229" s="1"/>
    </row>
    <row r="230" spans="2:20" s="53" customFormat="1" ht="19.5" customHeight="1" x14ac:dyDescent="0.3">
      <c r="B230" s="549"/>
      <c r="C230" s="725"/>
      <c r="D230" s="725"/>
      <c r="E230" s="725"/>
      <c r="F230" s="725"/>
      <c r="G230" s="725"/>
      <c r="H230" s="725"/>
      <c r="I230" s="725"/>
      <c r="J230" s="725"/>
      <c r="K230" s="725"/>
      <c r="L230" s="725"/>
      <c r="M230" s="725"/>
      <c r="N230" s="725"/>
      <c r="O230" s="725"/>
      <c r="P230" s="725"/>
      <c r="Q230" s="725"/>
      <c r="R230" s="725"/>
      <c r="S230" s="17"/>
      <c r="T230" s="1"/>
    </row>
    <row r="231" spans="2:20" s="53" customFormat="1" ht="19.5" customHeight="1" x14ac:dyDescent="0.3">
      <c r="B231" s="549"/>
      <c r="C231" s="725"/>
      <c r="D231" s="725"/>
      <c r="E231" s="725"/>
      <c r="F231" s="725"/>
      <c r="G231" s="725"/>
      <c r="H231" s="725"/>
      <c r="I231" s="725"/>
      <c r="J231" s="725"/>
      <c r="K231" s="725"/>
      <c r="L231" s="725"/>
      <c r="M231" s="725"/>
      <c r="N231" s="725"/>
      <c r="O231" s="725"/>
      <c r="P231" s="725"/>
      <c r="Q231" s="725"/>
      <c r="R231" s="725"/>
      <c r="S231" s="17"/>
      <c r="T231" s="336"/>
    </row>
    <row r="232" spans="2:20" s="53" customFormat="1" ht="19.5" customHeight="1" x14ac:dyDescent="0.3">
      <c r="B232" s="549"/>
      <c r="C232" s="725"/>
      <c r="D232" s="725"/>
      <c r="E232" s="725"/>
      <c r="F232" s="725"/>
      <c r="G232" s="725"/>
      <c r="H232" s="725"/>
      <c r="I232" s="725"/>
      <c r="J232" s="725"/>
      <c r="K232" s="725"/>
      <c r="L232" s="725"/>
      <c r="M232" s="725"/>
      <c r="N232" s="725"/>
      <c r="O232" s="725"/>
      <c r="P232" s="725"/>
      <c r="Q232" s="725"/>
      <c r="R232" s="725"/>
      <c r="S232" s="17"/>
      <c r="T232" s="1"/>
    </row>
    <row r="233" spans="2:20" s="53" customFormat="1" ht="19.5" customHeight="1" x14ac:dyDescent="0.3">
      <c r="B233" s="549"/>
      <c r="C233" s="83"/>
      <c r="D233" s="83"/>
      <c r="E233" s="83"/>
      <c r="F233" s="83"/>
      <c r="G233" s="83"/>
      <c r="H233" s="83"/>
      <c r="I233" s="83"/>
      <c r="J233" s="83"/>
      <c r="K233" s="83"/>
      <c r="L233" s="83"/>
      <c r="M233" s="83"/>
      <c r="N233" s="83"/>
      <c r="O233" s="83"/>
      <c r="P233" s="83"/>
      <c r="Q233" s="83"/>
      <c r="R233" s="83"/>
      <c r="S233" s="17"/>
      <c r="T233" s="1"/>
    </row>
    <row r="234" spans="2:20" s="53" customFormat="1" ht="19.5" customHeight="1" x14ac:dyDescent="0.3">
      <c r="B234" s="78"/>
      <c r="C234" s="78"/>
      <c r="D234" s="78"/>
      <c r="E234" s="78"/>
      <c r="F234" s="78"/>
      <c r="G234" s="78"/>
      <c r="H234" s="78"/>
      <c r="I234" s="78"/>
      <c r="J234" s="78"/>
      <c r="K234" s="78"/>
      <c r="L234" s="78"/>
      <c r="M234" s="78"/>
      <c r="N234" s="78"/>
      <c r="O234" s="78"/>
      <c r="P234" s="78"/>
      <c r="Q234" s="78"/>
      <c r="R234" s="78"/>
      <c r="S234" s="78"/>
      <c r="T234" s="1"/>
    </row>
    <row r="235" spans="2:20" s="53" customFormat="1" ht="19.5" customHeight="1" x14ac:dyDescent="0.3">
      <c r="B235" s="77"/>
      <c r="C235" s="77"/>
      <c r="D235" s="77"/>
      <c r="E235" s="77"/>
      <c r="F235" s="77"/>
      <c r="G235" s="77"/>
      <c r="H235" s="77"/>
      <c r="I235" s="77"/>
      <c r="J235" s="77"/>
      <c r="K235" s="77"/>
      <c r="L235" s="77"/>
      <c r="M235" s="77"/>
      <c r="N235" s="77"/>
      <c r="O235" s="77"/>
      <c r="P235" s="77"/>
      <c r="Q235" s="77"/>
      <c r="R235" s="77"/>
      <c r="S235" s="77"/>
      <c r="T235" s="1"/>
    </row>
    <row r="236" spans="2:20" s="53" customFormat="1" ht="19.5" customHeight="1" x14ac:dyDescent="0.3">
      <c r="B236" s="13"/>
      <c r="C236" s="123" t="s">
        <v>371</v>
      </c>
      <c r="D236" s="571"/>
      <c r="E236" s="571"/>
      <c r="F236" s="571"/>
      <c r="G236" s="571"/>
      <c r="H236" s="571"/>
      <c r="I236" s="571"/>
      <c r="J236" s="571"/>
      <c r="K236" s="571"/>
      <c r="L236" s="571"/>
      <c r="M236" s="571"/>
      <c r="N236" s="571"/>
      <c r="O236" s="571"/>
      <c r="P236" s="571"/>
      <c r="Q236" s="571"/>
      <c r="R236" s="571"/>
      <c r="S236" s="571"/>
      <c r="T236" s="1"/>
    </row>
    <row r="237" spans="2:20" s="53" customFormat="1" ht="19.5" customHeight="1" x14ac:dyDescent="0.3">
      <c r="B237" s="17"/>
      <c r="C237" s="17"/>
      <c r="D237" s="17"/>
      <c r="E237" s="17"/>
      <c r="F237" s="17"/>
      <c r="G237" s="17"/>
      <c r="H237" s="17"/>
      <c r="I237" s="17"/>
      <c r="J237" s="17"/>
      <c r="K237" s="17"/>
      <c r="L237" s="17"/>
      <c r="M237" s="17"/>
      <c r="N237" s="17"/>
      <c r="O237" s="17"/>
      <c r="P237" s="17"/>
      <c r="Q237" s="17"/>
      <c r="R237" s="17"/>
      <c r="S237" s="17"/>
      <c r="T237" s="1"/>
    </row>
    <row r="238" spans="2:20" s="53" customFormat="1" ht="19.5" customHeight="1" x14ac:dyDescent="0.3">
      <c r="B238" s="549"/>
      <c r="C238" s="12" t="s">
        <v>353</v>
      </c>
      <c r="D238" s="21"/>
      <c r="E238" s="21"/>
      <c r="F238" s="21"/>
      <c r="G238" s="21"/>
      <c r="H238" s="21"/>
      <c r="I238" s="21"/>
      <c r="J238" s="21"/>
      <c r="K238" s="21"/>
      <c r="L238" s="21"/>
      <c r="M238" s="21"/>
      <c r="N238" s="21"/>
      <c r="O238" s="21"/>
      <c r="P238" s="21"/>
      <c r="Q238" s="21"/>
      <c r="R238" s="21"/>
      <c r="S238" s="21"/>
      <c r="T238" s="336"/>
    </row>
    <row r="239" spans="2:20" s="53" customFormat="1" ht="19.5" customHeight="1" x14ac:dyDescent="0.3">
      <c r="B239" s="549"/>
      <c r="C239" s="850" t="s">
        <v>114</v>
      </c>
      <c r="D239" s="850"/>
      <c r="E239" s="549"/>
      <c r="F239" s="549"/>
      <c r="G239" s="549"/>
      <c r="H239" s="549"/>
      <c r="I239" s="549"/>
      <c r="J239" s="549"/>
      <c r="K239" s="549"/>
      <c r="L239" s="549"/>
      <c r="M239" s="549"/>
      <c r="N239" s="549"/>
      <c r="O239" s="549"/>
      <c r="P239" s="549"/>
      <c r="Q239" s="549"/>
      <c r="R239" s="549"/>
      <c r="S239" s="549"/>
      <c r="T239" s="1"/>
    </row>
    <row r="240" spans="2:20" s="53" customFormat="1" ht="19.5" customHeight="1" x14ac:dyDescent="0.3">
      <c r="B240" s="21"/>
      <c r="C240" s="21"/>
      <c r="D240" s="21"/>
      <c r="E240" s="21"/>
      <c r="F240" s="21"/>
      <c r="G240" s="21"/>
      <c r="H240" s="21"/>
      <c r="I240" s="21"/>
      <c r="J240" s="21"/>
      <c r="K240" s="21"/>
      <c r="L240" s="21"/>
      <c r="M240" s="21"/>
      <c r="N240" s="21"/>
      <c r="O240" s="21"/>
      <c r="P240" s="21"/>
      <c r="Q240" s="21"/>
      <c r="R240" s="21"/>
      <c r="S240" s="21"/>
      <c r="T240" s="1"/>
    </row>
    <row r="241" spans="2:20" s="53" customFormat="1" ht="19.5" customHeight="1" x14ac:dyDescent="0.3">
      <c r="B241" s="549"/>
      <c r="C241" s="21" t="s">
        <v>915</v>
      </c>
      <c r="D241" s="21"/>
      <c r="E241" s="21"/>
      <c r="F241" s="21"/>
      <c r="G241" s="21"/>
      <c r="H241" s="21"/>
      <c r="I241" s="21"/>
      <c r="J241" s="21"/>
      <c r="K241" s="21"/>
      <c r="L241" s="21"/>
      <c r="M241" s="21"/>
      <c r="N241" s="21"/>
      <c r="O241" s="21"/>
      <c r="P241" s="21"/>
      <c r="Q241" s="21"/>
      <c r="R241" s="21"/>
      <c r="S241" s="21"/>
      <c r="T241" s="1"/>
    </row>
    <row r="242" spans="2:20" s="53" customFormat="1" ht="19.5" customHeight="1" x14ac:dyDescent="0.3">
      <c r="B242" s="549"/>
      <c r="C242" s="21"/>
      <c r="D242" s="21"/>
      <c r="E242" s="21"/>
      <c r="F242" s="21"/>
      <c r="G242" s="21"/>
      <c r="H242" s="21"/>
      <c r="I242" s="21"/>
      <c r="J242" s="21"/>
      <c r="K242" s="21"/>
      <c r="L242" s="21"/>
      <c r="M242" s="21"/>
      <c r="N242" s="21"/>
      <c r="O242" s="21"/>
      <c r="P242" s="21"/>
      <c r="Q242" s="21"/>
      <c r="R242" s="21"/>
      <c r="S242" s="21"/>
      <c r="T242" s="1"/>
    </row>
    <row r="243" spans="2:20" s="53" customFormat="1" ht="19.5" customHeight="1" x14ac:dyDescent="0.3">
      <c r="B243" s="549"/>
      <c r="C243" s="21" t="s">
        <v>88</v>
      </c>
      <c r="D243" s="21"/>
      <c r="E243" s="21"/>
      <c r="F243" s="21"/>
      <c r="G243" s="21"/>
      <c r="H243" s="21"/>
      <c r="I243" s="21"/>
      <c r="J243" s="21"/>
      <c r="K243" s="21"/>
      <c r="L243" s="21"/>
      <c r="M243" s="21"/>
      <c r="N243" s="21"/>
      <c r="O243" s="21"/>
      <c r="P243" s="21"/>
      <c r="Q243" s="21"/>
      <c r="R243" s="21"/>
      <c r="S243" s="21"/>
      <c r="T243" s="1"/>
    </row>
    <row r="244" spans="2:20" s="53" customFormat="1" ht="19.5" customHeight="1" x14ac:dyDescent="0.3">
      <c r="B244" s="549"/>
      <c r="C244" s="858" t="s">
        <v>635</v>
      </c>
      <c r="D244" s="858"/>
      <c r="E244" s="858"/>
      <c r="F244" s="858"/>
      <c r="G244" s="858"/>
      <c r="H244" s="858"/>
      <c r="I244" s="858"/>
      <c r="J244" s="858"/>
      <c r="K244" s="858"/>
      <c r="L244" s="858"/>
      <c r="M244" s="858"/>
      <c r="N244" s="858"/>
      <c r="O244" s="858"/>
      <c r="P244" s="858"/>
      <c r="Q244" s="858"/>
      <c r="R244" s="858"/>
      <c r="S244" s="21"/>
      <c r="T244" s="1"/>
    </row>
    <row r="245" spans="2:20" s="53" customFormat="1" ht="19.5" customHeight="1" x14ac:dyDescent="0.3">
      <c r="B245" s="549"/>
      <c r="C245" s="852" t="str">
        <f>$C$335</f>
        <v>Surmonter la tempête: élaborer une norme canadienne pour render les zones résidentielles existantes résilientes face aux inondations (Moudrak et Feltmate, 2019a)</v>
      </c>
      <c r="D245" s="852"/>
      <c r="E245" s="852"/>
      <c r="F245" s="852"/>
      <c r="G245" s="852"/>
      <c r="H245" s="852"/>
      <c r="I245" s="852"/>
      <c r="J245" s="852"/>
      <c r="K245" s="852"/>
      <c r="L245" s="852"/>
      <c r="M245" s="852"/>
      <c r="N245" s="852"/>
      <c r="O245" s="852"/>
      <c r="P245" s="852"/>
      <c r="Q245" s="852"/>
      <c r="R245" s="852"/>
      <c r="S245" s="21"/>
      <c r="T245" s="336"/>
    </row>
    <row r="246" spans="2:20" s="53" customFormat="1" ht="19.5" customHeight="1" x14ac:dyDescent="0.3">
      <c r="B246" s="549"/>
      <c r="C246" s="21"/>
      <c r="D246" s="21"/>
      <c r="E246" s="21"/>
      <c r="F246" s="21"/>
      <c r="G246" s="21"/>
      <c r="H246" s="21"/>
      <c r="I246" s="21"/>
      <c r="J246" s="21"/>
      <c r="K246" s="21"/>
      <c r="L246" s="21"/>
      <c r="M246" s="21"/>
      <c r="N246" s="21"/>
      <c r="O246" s="21"/>
      <c r="P246" s="21"/>
      <c r="Q246" s="21"/>
      <c r="R246" s="21"/>
      <c r="S246" s="21"/>
      <c r="T246" s="1"/>
    </row>
    <row r="247" spans="2:20" s="53" customFormat="1" ht="19.5" customHeight="1" x14ac:dyDescent="0.3">
      <c r="B247" s="13"/>
      <c r="C247" s="698" t="s">
        <v>916</v>
      </c>
      <c r="D247" s="698"/>
      <c r="E247" s="698"/>
      <c r="F247" s="698"/>
      <c r="G247" s="698"/>
      <c r="H247" s="698"/>
      <c r="I247" s="698"/>
      <c r="J247" s="698"/>
      <c r="K247" s="698"/>
      <c r="L247" s="698"/>
      <c r="M247" s="698"/>
      <c r="N247" s="698"/>
      <c r="O247" s="698"/>
      <c r="P247" s="698"/>
      <c r="Q247" s="698"/>
      <c r="R247" s="698"/>
      <c r="S247" s="555"/>
      <c r="T247" s="1"/>
    </row>
    <row r="248" spans="2:20" s="53" customFormat="1" ht="19.5" customHeight="1" x14ac:dyDescent="0.3">
      <c r="B248" s="13"/>
      <c r="C248" s="698"/>
      <c r="D248" s="698"/>
      <c r="E248" s="698"/>
      <c r="F248" s="698"/>
      <c r="G248" s="698"/>
      <c r="H248" s="698"/>
      <c r="I248" s="698"/>
      <c r="J248" s="698"/>
      <c r="K248" s="698"/>
      <c r="L248" s="698"/>
      <c r="M248" s="698"/>
      <c r="N248" s="698"/>
      <c r="O248" s="698"/>
      <c r="P248" s="698"/>
      <c r="Q248" s="698"/>
      <c r="R248" s="698"/>
      <c r="S248" s="555"/>
      <c r="T248" s="1"/>
    </row>
    <row r="249" spans="2:20" s="53" customFormat="1" ht="19.5" customHeight="1" x14ac:dyDescent="0.3">
      <c r="B249" s="13"/>
      <c r="C249" s="698"/>
      <c r="D249" s="698"/>
      <c r="E249" s="698"/>
      <c r="F249" s="698"/>
      <c r="G249" s="698"/>
      <c r="H249" s="698"/>
      <c r="I249" s="698"/>
      <c r="J249" s="698"/>
      <c r="K249" s="698"/>
      <c r="L249" s="698"/>
      <c r="M249" s="698"/>
      <c r="N249" s="698"/>
      <c r="O249" s="698"/>
      <c r="P249" s="698"/>
      <c r="Q249" s="698"/>
      <c r="R249" s="698"/>
      <c r="S249" s="555"/>
      <c r="T249" s="1"/>
    </row>
    <row r="250" spans="2:20" s="53" customFormat="1" ht="19.5" customHeight="1" x14ac:dyDescent="0.3">
      <c r="B250" s="13"/>
      <c r="C250" s="21"/>
      <c r="D250" s="555"/>
      <c r="E250" s="555"/>
      <c r="F250" s="555"/>
      <c r="G250" s="555"/>
      <c r="H250" s="555"/>
      <c r="I250" s="555"/>
      <c r="J250" s="555"/>
      <c r="K250" s="555"/>
      <c r="L250" s="555"/>
      <c r="M250" s="555"/>
      <c r="N250" s="555"/>
      <c r="O250" s="555"/>
      <c r="P250" s="555"/>
      <c r="Q250" s="555"/>
      <c r="R250" s="555"/>
      <c r="S250" s="555"/>
      <c r="T250" s="1"/>
    </row>
    <row r="251" spans="2:20" s="53" customFormat="1" ht="19.5" customHeight="1" x14ac:dyDescent="0.3">
      <c r="B251" s="13"/>
      <c r="C251" s="695" t="s">
        <v>372</v>
      </c>
      <c r="D251" s="695"/>
      <c r="E251" s="695"/>
      <c r="F251" s="695"/>
      <c r="G251" s="695"/>
      <c r="H251" s="695"/>
      <c r="I251" s="695"/>
      <c r="J251" s="695"/>
      <c r="K251" s="695"/>
      <c r="L251" s="695"/>
      <c r="M251" s="695"/>
      <c r="N251" s="695"/>
      <c r="O251" s="695"/>
      <c r="P251" s="695"/>
      <c r="Q251" s="695"/>
      <c r="R251" s="695"/>
      <c r="S251" s="555"/>
      <c r="T251" s="1"/>
    </row>
    <row r="252" spans="2:20" s="53" customFormat="1" ht="19.5" customHeight="1" x14ac:dyDescent="0.3">
      <c r="B252" s="555"/>
      <c r="C252" s="695"/>
      <c r="D252" s="695"/>
      <c r="E252" s="695"/>
      <c r="F252" s="695"/>
      <c r="G252" s="695"/>
      <c r="H252" s="695"/>
      <c r="I252" s="695"/>
      <c r="J252" s="695"/>
      <c r="K252" s="695"/>
      <c r="L252" s="695"/>
      <c r="M252" s="695"/>
      <c r="N252" s="695"/>
      <c r="O252" s="695"/>
      <c r="P252" s="695"/>
      <c r="Q252" s="695"/>
      <c r="R252" s="695"/>
      <c r="S252" s="555"/>
      <c r="T252" s="1"/>
    </row>
    <row r="253" spans="2:20" s="53" customFormat="1" ht="19.5" customHeight="1" x14ac:dyDescent="0.3">
      <c r="B253" s="555"/>
      <c r="C253" s="77"/>
      <c r="D253" s="77"/>
      <c r="E253" s="77"/>
      <c r="F253" s="77"/>
      <c r="G253" s="77"/>
      <c r="H253" s="77"/>
      <c r="I253" s="77"/>
      <c r="J253" s="77"/>
      <c r="K253" s="77"/>
      <c r="L253" s="77"/>
      <c r="M253" s="77"/>
      <c r="N253" s="77"/>
      <c r="O253" s="77"/>
      <c r="P253" s="77"/>
      <c r="Q253" s="77"/>
      <c r="R253" s="77"/>
      <c r="S253" s="555"/>
      <c r="T253" s="1"/>
    </row>
    <row r="254" spans="2:20" s="53" customFormat="1" ht="19.5" customHeight="1" x14ac:dyDescent="0.3">
      <c r="B254" s="78"/>
      <c r="C254" s="78"/>
      <c r="D254" s="78"/>
      <c r="E254" s="78"/>
      <c r="F254" s="78"/>
      <c r="G254" s="78"/>
      <c r="H254" s="78"/>
      <c r="I254" s="78"/>
      <c r="J254" s="78"/>
      <c r="K254" s="78"/>
      <c r="L254" s="78"/>
      <c r="M254" s="78"/>
      <c r="N254" s="78"/>
      <c r="O254" s="78"/>
      <c r="P254" s="78"/>
      <c r="Q254" s="78"/>
      <c r="R254" s="78"/>
      <c r="S254" s="78"/>
      <c r="T254" s="1"/>
    </row>
    <row r="255" spans="2:20" ht="19.5" customHeight="1" x14ac:dyDescent="0.3">
      <c r="B255" s="83"/>
      <c r="C255" s="83"/>
      <c r="D255" s="83"/>
      <c r="E255" s="83"/>
      <c r="F255" s="83"/>
      <c r="G255" s="83"/>
      <c r="H255" s="83"/>
      <c r="I255" s="83"/>
      <c r="J255" s="83"/>
      <c r="K255" s="83"/>
      <c r="L255" s="83"/>
      <c r="M255" s="83"/>
      <c r="N255" s="83"/>
      <c r="O255" s="83"/>
      <c r="P255" s="83"/>
      <c r="Q255" s="83"/>
      <c r="R255" s="83"/>
      <c r="S255" s="83"/>
      <c r="T255" s="95"/>
    </row>
    <row r="256" spans="2:20" ht="19.5" customHeight="1" x14ac:dyDescent="0.3">
      <c r="B256" s="13"/>
      <c r="C256" s="123" t="s">
        <v>750</v>
      </c>
      <c r="D256" s="571"/>
      <c r="E256" s="571"/>
      <c r="F256" s="571"/>
      <c r="G256" s="83"/>
      <c r="H256" s="580"/>
      <c r="I256" s="571"/>
      <c r="J256" s="571"/>
      <c r="K256" s="571"/>
      <c r="L256" s="571"/>
      <c r="M256" s="571"/>
      <c r="N256" s="571"/>
      <c r="O256" s="571"/>
      <c r="P256" s="571"/>
      <c r="Q256" s="571"/>
      <c r="R256" s="571"/>
      <c r="S256" s="571"/>
      <c r="T256" s="565"/>
    </row>
    <row r="257" spans="2:20" ht="19.5" customHeight="1" x14ac:dyDescent="0.3">
      <c r="B257" s="13"/>
      <c r="C257" s="17"/>
      <c r="D257" s="83"/>
      <c r="E257" s="83"/>
      <c r="F257" s="83"/>
      <c r="G257" s="563"/>
      <c r="H257" s="83"/>
      <c r="I257" s="83"/>
      <c r="J257" s="83"/>
      <c r="K257" s="83"/>
      <c r="L257" s="83"/>
      <c r="M257" s="83"/>
      <c r="N257" s="83"/>
      <c r="O257" s="83"/>
      <c r="P257" s="83"/>
      <c r="Q257" s="83"/>
      <c r="R257" s="83"/>
      <c r="S257" s="83"/>
      <c r="T257" s="95"/>
    </row>
    <row r="258" spans="2:20" ht="19.5" customHeight="1" x14ac:dyDescent="0.3">
      <c r="B258" s="13"/>
      <c r="C258" s="12" t="s">
        <v>353</v>
      </c>
      <c r="D258" s="555"/>
      <c r="E258" s="555"/>
      <c r="F258" s="555"/>
      <c r="G258" s="555"/>
      <c r="H258" s="555"/>
      <c r="I258" s="555"/>
      <c r="J258" s="555"/>
      <c r="K258" s="555"/>
      <c r="L258" s="555"/>
      <c r="M258" s="555"/>
      <c r="N258" s="555"/>
      <c r="O258" s="555"/>
      <c r="P258" s="555"/>
      <c r="Q258" s="555"/>
      <c r="R258" s="555"/>
      <c r="S258" s="555"/>
      <c r="T258" s="567"/>
    </row>
    <row r="259" spans="2:20" ht="19.5" customHeight="1" x14ac:dyDescent="0.3">
      <c r="B259" s="13"/>
      <c r="C259" s="850" t="s">
        <v>115</v>
      </c>
      <c r="D259" s="850"/>
      <c r="E259" s="13"/>
      <c r="F259" s="13"/>
      <c r="G259" s="13"/>
      <c r="H259" s="13"/>
      <c r="I259" s="13"/>
      <c r="J259" s="13"/>
      <c r="K259" s="13"/>
      <c r="L259" s="13"/>
      <c r="M259" s="13"/>
      <c r="N259" s="13"/>
      <c r="O259" s="13"/>
      <c r="P259" s="13"/>
      <c r="Q259" s="13"/>
      <c r="R259" s="13"/>
      <c r="S259" s="13"/>
    </row>
    <row r="260" spans="2:20" ht="19.5" customHeight="1" x14ac:dyDescent="0.3">
      <c r="B260" s="13"/>
      <c r="C260" s="850" t="s">
        <v>116</v>
      </c>
      <c r="D260" s="850"/>
      <c r="E260" s="13"/>
      <c r="F260" s="13"/>
      <c r="G260" s="13"/>
      <c r="H260" s="13"/>
      <c r="I260" s="13"/>
      <c r="J260" s="13"/>
      <c r="K260" s="13"/>
      <c r="L260" s="13"/>
      <c r="M260" s="13"/>
      <c r="N260" s="13"/>
      <c r="O260" s="13"/>
      <c r="P260" s="13"/>
      <c r="Q260" s="13"/>
      <c r="R260" s="13"/>
      <c r="S260" s="13"/>
      <c r="T260" s="95"/>
    </row>
    <row r="261" spans="2:20" ht="19.5" customHeight="1" x14ac:dyDescent="0.3">
      <c r="B261" s="555"/>
      <c r="C261" s="555"/>
      <c r="D261" s="555"/>
      <c r="E261" s="555"/>
      <c r="F261" s="555"/>
      <c r="G261" s="555"/>
      <c r="H261" s="555"/>
      <c r="I261" s="555"/>
      <c r="J261" s="555"/>
      <c r="K261" s="555"/>
      <c r="L261" s="555"/>
      <c r="M261" s="555"/>
      <c r="N261" s="555"/>
      <c r="O261" s="555"/>
      <c r="P261" s="555"/>
      <c r="Q261" s="555"/>
      <c r="R261" s="555"/>
      <c r="S261" s="555"/>
      <c r="T261" s="567"/>
    </row>
    <row r="262" spans="2:20" ht="19.5" customHeight="1" x14ac:dyDescent="0.3">
      <c r="B262" s="13"/>
      <c r="C262" s="859" t="s">
        <v>917</v>
      </c>
      <c r="D262" s="859"/>
      <c r="E262" s="859"/>
      <c r="F262" s="859"/>
      <c r="G262" s="859"/>
      <c r="H262" s="859"/>
      <c r="I262" s="859"/>
      <c r="J262" s="859"/>
      <c r="K262" s="859"/>
      <c r="L262" s="859"/>
      <c r="M262" s="859"/>
      <c r="N262" s="859"/>
      <c r="O262" s="859"/>
      <c r="P262" s="859"/>
      <c r="Q262" s="859"/>
      <c r="R262" s="555"/>
      <c r="S262" s="555"/>
      <c r="T262" s="567"/>
    </row>
    <row r="263" spans="2:20" ht="19.5" customHeight="1" x14ac:dyDescent="0.3">
      <c r="B263" s="13"/>
      <c r="C263" s="859"/>
      <c r="D263" s="859"/>
      <c r="E263" s="859"/>
      <c r="F263" s="859"/>
      <c r="G263" s="859"/>
      <c r="H263" s="859"/>
      <c r="I263" s="859"/>
      <c r="J263" s="859"/>
      <c r="K263" s="859"/>
      <c r="L263" s="859"/>
      <c r="M263" s="859"/>
      <c r="N263" s="859"/>
      <c r="O263" s="859"/>
      <c r="P263" s="859"/>
      <c r="Q263" s="859"/>
      <c r="R263" s="555"/>
      <c r="S263" s="555"/>
      <c r="T263" s="567"/>
    </row>
    <row r="264" spans="2:20" ht="19.5" customHeight="1" x14ac:dyDescent="0.3">
      <c r="B264" s="13"/>
      <c r="C264" s="859"/>
      <c r="D264" s="859"/>
      <c r="E264" s="859"/>
      <c r="F264" s="859"/>
      <c r="G264" s="859"/>
      <c r="H264" s="859"/>
      <c r="I264" s="859"/>
      <c r="J264" s="859"/>
      <c r="K264" s="859"/>
      <c r="L264" s="859"/>
      <c r="M264" s="859"/>
      <c r="N264" s="859"/>
      <c r="O264" s="859"/>
      <c r="P264" s="859"/>
      <c r="Q264" s="859"/>
      <c r="R264" s="555"/>
      <c r="S264" s="555"/>
      <c r="T264" s="585"/>
    </row>
    <row r="265" spans="2:20" ht="19.5" customHeight="1" x14ac:dyDescent="0.3">
      <c r="B265" s="13"/>
      <c r="C265" s="859"/>
      <c r="D265" s="859"/>
      <c r="E265" s="859"/>
      <c r="F265" s="859"/>
      <c r="G265" s="859"/>
      <c r="H265" s="859"/>
      <c r="I265" s="859"/>
      <c r="J265" s="859"/>
      <c r="K265" s="859"/>
      <c r="L265" s="859"/>
      <c r="M265" s="859"/>
      <c r="N265" s="859"/>
      <c r="O265" s="859"/>
      <c r="P265" s="859"/>
      <c r="Q265" s="859"/>
      <c r="R265" s="555"/>
      <c r="S265" s="555"/>
      <c r="T265" s="585"/>
    </row>
    <row r="266" spans="2:20" ht="19.5" customHeight="1" x14ac:dyDescent="0.3">
      <c r="B266" s="13"/>
      <c r="C266" s="555"/>
      <c r="D266" s="555"/>
      <c r="E266" s="555"/>
      <c r="F266" s="555"/>
      <c r="G266" s="555"/>
      <c r="H266" s="555"/>
      <c r="I266" s="555"/>
      <c r="J266" s="555"/>
      <c r="K266" s="555"/>
      <c r="L266" s="555"/>
      <c r="M266" s="555"/>
      <c r="N266" s="555"/>
      <c r="O266" s="555"/>
      <c r="P266" s="555"/>
      <c r="Q266" s="555"/>
      <c r="R266" s="555"/>
      <c r="S266" s="555"/>
      <c r="T266" s="585"/>
    </row>
    <row r="267" spans="2:20" ht="19.5" customHeight="1" x14ac:dyDescent="0.3">
      <c r="B267" s="13"/>
      <c r="C267" s="12" t="s">
        <v>87</v>
      </c>
      <c r="D267" s="555"/>
      <c r="E267" s="555"/>
      <c r="F267" s="555"/>
      <c r="G267" s="555"/>
      <c r="H267" s="555"/>
      <c r="I267" s="555"/>
      <c r="J267" s="555"/>
      <c r="K267" s="555"/>
      <c r="L267" s="555"/>
      <c r="M267" s="555"/>
      <c r="N267" s="555"/>
      <c r="O267" s="555"/>
      <c r="P267" s="555"/>
      <c r="Q267" s="555"/>
      <c r="R267" s="555"/>
      <c r="S267" s="555"/>
      <c r="T267" s="95"/>
    </row>
    <row r="268" spans="2:20" ht="19.5" customHeight="1" x14ac:dyDescent="0.3">
      <c r="B268" s="13"/>
      <c r="C268" s="852" t="s">
        <v>537</v>
      </c>
      <c r="D268" s="852"/>
      <c r="E268" s="852"/>
      <c r="F268" s="852"/>
      <c r="G268" s="852"/>
      <c r="H268" s="852"/>
      <c r="I268" s="852"/>
      <c r="J268" s="852"/>
      <c r="K268" s="852"/>
      <c r="L268" s="852"/>
      <c r="M268" s="852"/>
      <c r="N268" s="852"/>
      <c r="O268" s="852"/>
      <c r="P268" s="852"/>
      <c r="Q268" s="852"/>
      <c r="R268" s="852"/>
      <c r="S268" s="555"/>
      <c r="T268" s="567"/>
    </row>
    <row r="269" spans="2:20" ht="19.5" customHeight="1" x14ac:dyDescent="0.3">
      <c r="B269" s="13"/>
      <c r="C269" s="858" t="s">
        <v>641</v>
      </c>
      <c r="D269" s="858"/>
      <c r="E269" s="858"/>
      <c r="F269" s="858"/>
      <c r="G269" s="858"/>
      <c r="H269" s="858"/>
      <c r="I269" s="858"/>
      <c r="J269" s="858"/>
      <c r="K269" s="858"/>
      <c r="L269" s="858"/>
      <c r="M269" s="858"/>
      <c r="N269" s="858"/>
      <c r="O269" s="858"/>
      <c r="P269" s="858"/>
      <c r="Q269" s="858"/>
      <c r="R269" s="555"/>
      <c r="S269" s="555"/>
      <c r="T269" s="567"/>
    </row>
    <row r="270" spans="2:20" ht="19.5" customHeight="1" x14ac:dyDescent="0.3">
      <c r="B270" s="13"/>
      <c r="C270" s="586" t="s">
        <v>645</v>
      </c>
      <c r="D270" s="586"/>
      <c r="E270" s="586"/>
      <c r="F270" s="586"/>
      <c r="G270" s="586"/>
      <c r="H270" s="586"/>
      <c r="I270" s="586"/>
      <c r="J270" s="586"/>
      <c r="K270" s="586"/>
      <c r="L270" s="586"/>
      <c r="M270" s="586"/>
      <c r="N270" s="586"/>
      <c r="O270" s="586"/>
      <c r="P270" s="586"/>
      <c r="Q270" s="586"/>
      <c r="R270" s="586"/>
      <c r="S270" s="555"/>
      <c r="T270" s="95"/>
    </row>
    <row r="271" spans="2:20" ht="19.5" customHeight="1" x14ac:dyDescent="0.3">
      <c r="B271" s="13"/>
      <c r="C271" s="852" t="s">
        <v>538</v>
      </c>
      <c r="D271" s="852"/>
      <c r="E271" s="852"/>
      <c r="F271" s="852"/>
      <c r="G271" s="852"/>
      <c r="H271" s="852"/>
      <c r="I271" s="852"/>
      <c r="J271" s="560"/>
      <c r="K271" s="560"/>
      <c r="L271" s="560"/>
      <c r="M271" s="560"/>
      <c r="N271" s="560"/>
      <c r="O271" s="560"/>
      <c r="P271" s="560"/>
      <c r="Q271" s="560"/>
      <c r="R271" s="555"/>
      <c r="S271" s="555"/>
      <c r="T271" s="95"/>
    </row>
    <row r="272" spans="2:20" ht="19.5" customHeight="1" x14ac:dyDescent="0.3">
      <c r="B272" s="13"/>
      <c r="C272" s="587"/>
      <c r="D272" s="560"/>
      <c r="E272" s="560"/>
      <c r="F272" s="560"/>
      <c r="G272" s="560"/>
      <c r="H272" s="560"/>
      <c r="I272" s="560"/>
      <c r="J272" s="560"/>
      <c r="K272" s="560"/>
      <c r="L272" s="560"/>
      <c r="M272" s="560"/>
      <c r="N272" s="560"/>
      <c r="O272" s="560"/>
      <c r="P272" s="560"/>
      <c r="Q272" s="560"/>
      <c r="R272" s="560"/>
      <c r="S272" s="560"/>
      <c r="T272" s="95"/>
    </row>
    <row r="273" spans="2:21" ht="19.5" customHeight="1" x14ac:dyDescent="0.3">
      <c r="B273" s="13"/>
      <c r="C273" s="857" t="s">
        <v>918</v>
      </c>
      <c r="D273" s="857"/>
      <c r="E273" s="857"/>
      <c r="F273" s="857"/>
      <c r="G273" s="857"/>
      <c r="H273" s="857"/>
      <c r="I273" s="857"/>
      <c r="J273" s="857"/>
      <c r="K273" s="857"/>
      <c r="L273" s="857"/>
      <c r="M273" s="857"/>
      <c r="N273" s="857"/>
      <c r="O273" s="857"/>
      <c r="P273" s="857"/>
      <c r="Q273" s="857"/>
      <c r="R273" s="555"/>
      <c r="S273" s="555"/>
      <c r="T273" s="95"/>
    </row>
    <row r="274" spans="2:21" ht="19.5" customHeight="1" x14ac:dyDescent="0.3">
      <c r="B274" s="13"/>
      <c r="C274" s="857"/>
      <c r="D274" s="857"/>
      <c r="E274" s="857"/>
      <c r="F274" s="857"/>
      <c r="G274" s="857"/>
      <c r="H274" s="857"/>
      <c r="I274" s="857"/>
      <c r="J274" s="857"/>
      <c r="K274" s="857"/>
      <c r="L274" s="857"/>
      <c r="M274" s="857"/>
      <c r="N274" s="857"/>
      <c r="O274" s="857"/>
      <c r="P274" s="857"/>
      <c r="Q274" s="857"/>
      <c r="R274" s="560"/>
      <c r="S274" s="560"/>
      <c r="T274" s="25"/>
      <c r="U274" s="25"/>
    </row>
    <row r="275" spans="2:21" ht="19.5" customHeight="1" x14ac:dyDescent="0.3">
      <c r="B275" s="13"/>
      <c r="C275" s="857"/>
      <c r="D275" s="857"/>
      <c r="E275" s="857"/>
      <c r="F275" s="857"/>
      <c r="G275" s="857"/>
      <c r="H275" s="857"/>
      <c r="I275" s="857"/>
      <c r="J275" s="857"/>
      <c r="K275" s="857"/>
      <c r="L275" s="857"/>
      <c r="M275" s="857"/>
      <c r="N275" s="857"/>
      <c r="O275" s="857"/>
      <c r="P275" s="857"/>
      <c r="Q275" s="857"/>
      <c r="R275" s="13"/>
      <c r="S275" s="13"/>
      <c r="T275" s="25"/>
      <c r="U275" s="25"/>
    </row>
    <row r="276" spans="2:21" ht="19.5" customHeight="1" x14ac:dyDescent="0.3">
      <c r="B276" s="13"/>
      <c r="C276" s="857"/>
      <c r="D276" s="857"/>
      <c r="E276" s="857"/>
      <c r="F276" s="857"/>
      <c r="G276" s="857"/>
      <c r="H276" s="857"/>
      <c r="I276" s="857"/>
      <c r="J276" s="857"/>
      <c r="K276" s="857"/>
      <c r="L276" s="857"/>
      <c r="M276" s="857"/>
      <c r="N276" s="857"/>
      <c r="O276" s="857"/>
      <c r="P276" s="857"/>
      <c r="Q276" s="857"/>
      <c r="R276" s="13"/>
      <c r="S276" s="13"/>
      <c r="T276" s="25"/>
      <c r="U276" s="25"/>
    </row>
    <row r="277" spans="2:21" ht="19.5" customHeight="1" x14ac:dyDescent="0.3">
      <c r="B277" s="83"/>
      <c r="C277" s="83"/>
      <c r="D277" s="83"/>
      <c r="E277" s="83"/>
      <c r="F277" s="83"/>
      <c r="G277" s="83"/>
      <c r="H277" s="83"/>
      <c r="I277" s="83"/>
      <c r="J277" s="83"/>
      <c r="K277" s="83"/>
      <c r="L277" s="83"/>
      <c r="M277" s="83"/>
      <c r="N277" s="83"/>
      <c r="O277" s="83"/>
      <c r="P277" s="83"/>
      <c r="Q277" s="83"/>
      <c r="R277" s="83"/>
      <c r="S277" s="83"/>
      <c r="T277" s="25"/>
      <c r="U277" s="25"/>
    </row>
    <row r="278" spans="2:21" ht="19.5" customHeight="1" x14ac:dyDescent="0.3">
      <c r="B278" s="13"/>
      <c r="C278" s="18" t="s">
        <v>360</v>
      </c>
      <c r="D278" s="18"/>
      <c r="E278" s="83"/>
      <c r="F278" s="83"/>
      <c r="G278" s="83"/>
      <c r="H278" s="83"/>
      <c r="I278" s="83"/>
      <c r="J278" s="83"/>
      <c r="K278" s="83"/>
      <c r="L278" s="83"/>
      <c r="M278" s="83"/>
      <c r="N278" s="83"/>
      <c r="O278" s="83"/>
      <c r="P278" s="83"/>
      <c r="Q278" s="83"/>
      <c r="R278" s="83"/>
      <c r="S278" s="83"/>
      <c r="T278" s="25"/>
      <c r="U278" s="25"/>
    </row>
    <row r="279" spans="2:21" ht="19.5" customHeight="1" x14ac:dyDescent="0.3">
      <c r="B279" s="13"/>
      <c r="C279" s="588">
        <v>1</v>
      </c>
      <c r="D279" s="18" t="s">
        <v>223</v>
      </c>
      <c r="E279" s="83"/>
      <c r="F279" s="83"/>
      <c r="G279" s="83"/>
      <c r="H279" s="83"/>
      <c r="I279" s="83"/>
      <c r="J279" s="83"/>
      <c r="K279" s="83"/>
      <c r="L279" s="83"/>
      <c r="M279" s="83"/>
      <c r="N279" s="83"/>
      <c r="O279" s="83"/>
      <c r="P279" s="83"/>
      <c r="Q279" s="83"/>
      <c r="R279" s="83"/>
      <c r="S279" s="83"/>
      <c r="T279" s="95"/>
    </row>
    <row r="280" spans="2:21" ht="19.5" customHeight="1" x14ac:dyDescent="0.3">
      <c r="B280" s="13"/>
      <c r="C280" s="588">
        <v>2</v>
      </c>
      <c r="D280" s="18" t="s">
        <v>646</v>
      </c>
      <c r="E280" s="83"/>
      <c r="F280" s="83"/>
      <c r="G280" s="83"/>
      <c r="H280" s="83"/>
      <c r="I280" s="83"/>
      <c r="J280" s="83"/>
      <c r="K280" s="83"/>
      <c r="L280" s="83"/>
      <c r="M280" s="83"/>
      <c r="N280" s="83"/>
      <c r="O280" s="83"/>
      <c r="P280" s="83"/>
      <c r="Q280" s="83"/>
      <c r="R280" s="83"/>
      <c r="S280" s="83"/>
      <c r="T280" s="95"/>
    </row>
    <row r="281" spans="2:21" ht="19.5" customHeight="1" x14ac:dyDescent="0.3">
      <c r="B281" s="13"/>
      <c r="C281" s="588">
        <v>3</v>
      </c>
      <c r="D281" s="18" t="s">
        <v>649</v>
      </c>
      <c r="E281" s="83"/>
      <c r="F281" s="83"/>
      <c r="G281" s="83"/>
      <c r="H281" s="83"/>
      <c r="I281" s="83"/>
      <c r="J281" s="83"/>
      <c r="K281" s="83"/>
      <c r="L281" s="83"/>
      <c r="M281" s="83"/>
      <c r="N281" s="83"/>
      <c r="O281" s="83"/>
      <c r="P281" s="83"/>
      <c r="Q281" s="83"/>
      <c r="R281" s="83"/>
      <c r="S281" s="83"/>
      <c r="T281" s="565"/>
    </row>
    <row r="282" spans="2:21" ht="19.5" customHeight="1" x14ac:dyDescent="0.3">
      <c r="B282" s="13"/>
      <c r="C282" s="588">
        <v>4</v>
      </c>
      <c r="D282" s="18" t="s">
        <v>229</v>
      </c>
      <c r="E282" s="83"/>
      <c r="F282" s="83"/>
      <c r="G282" s="83"/>
      <c r="H282" s="83"/>
      <c r="I282" s="83"/>
      <c r="J282" s="83"/>
      <c r="K282" s="83"/>
      <c r="L282" s="83"/>
      <c r="M282" s="83"/>
      <c r="N282" s="83"/>
      <c r="O282" s="83"/>
      <c r="P282" s="83"/>
      <c r="Q282" s="83"/>
      <c r="R282" s="83"/>
      <c r="S282" s="83"/>
      <c r="T282" s="95"/>
    </row>
    <row r="283" spans="2:21" ht="19.5" customHeight="1" x14ac:dyDescent="0.3">
      <c r="B283" s="13"/>
      <c r="C283" s="588">
        <v>5</v>
      </c>
      <c r="D283" s="18" t="s">
        <v>647</v>
      </c>
      <c r="E283" s="83"/>
      <c r="F283" s="83"/>
      <c r="G283" s="83"/>
      <c r="H283" s="83"/>
      <c r="I283" s="83"/>
      <c r="J283" s="83"/>
      <c r="K283" s="83"/>
      <c r="L283" s="83"/>
      <c r="M283" s="83"/>
      <c r="N283" s="83"/>
      <c r="O283" s="83"/>
      <c r="P283" s="83"/>
      <c r="Q283" s="83"/>
      <c r="R283" s="83"/>
      <c r="S283" s="83"/>
      <c r="T283" s="567"/>
    </row>
    <row r="284" spans="2:21" ht="19.5" customHeight="1" x14ac:dyDescent="0.3">
      <c r="B284" s="13"/>
      <c r="C284" s="588">
        <v>6</v>
      </c>
      <c r="D284" s="18" t="s">
        <v>226</v>
      </c>
      <c r="E284" s="83"/>
      <c r="F284" s="83"/>
      <c r="G284" s="83"/>
      <c r="H284" s="83"/>
      <c r="I284" s="83"/>
      <c r="J284" s="83"/>
      <c r="K284" s="83"/>
      <c r="L284" s="83"/>
      <c r="M284" s="83"/>
      <c r="N284" s="83"/>
      <c r="O284" s="83"/>
      <c r="P284" s="83"/>
      <c r="Q284" s="83"/>
      <c r="R284" s="83"/>
      <c r="S284" s="83"/>
    </row>
    <row r="285" spans="2:21" ht="19.5" customHeight="1" x14ac:dyDescent="0.3">
      <c r="B285" s="83"/>
      <c r="C285" s="83"/>
      <c r="D285" s="83"/>
      <c r="E285" s="83"/>
      <c r="F285" s="83"/>
      <c r="G285" s="83"/>
      <c r="H285" s="83"/>
      <c r="I285" s="83"/>
      <c r="J285" s="83"/>
      <c r="K285" s="83"/>
      <c r="L285" s="83"/>
      <c r="M285" s="83"/>
      <c r="N285" s="83"/>
      <c r="O285" s="83"/>
      <c r="P285" s="83"/>
      <c r="Q285" s="83"/>
      <c r="R285" s="83"/>
      <c r="S285" s="83"/>
    </row>
    <row r="286" spans="2:21" ht="19.5" customHeight="1" x14ac:dyDescent="0.3">
      <c r="B286" s="13"/>
      <c r="C286" s="12" t="s">
        <v>732</v>
      </c>
      <c r="D286" s="21"/>
      <c r="E286" s="21"/>
      <c r="F286" s="21"/>
      <c r="G286" s="21"/>
      <c r="H286" s="21"/>
      <c r="I286" s="21"/>
      <c r="J286" s="21"/>
      <c r="K286" s="21"/>
      <c r="L286" s="21"/>
      <c r="M286" s="21"/>
      <c r="N286" s="21"/>
      <c r="O286" s="21"/>
      <c r="P286" s="21"/>
      <c r="Q286" s="21"/>
      <c r="R286" s="21"/>
      <c r="S286" s="21"/>
      <c r="T286" s="567"/>
    </row>
    <row r="287" spans="2:21" ht="19.5" customHeight="1" x14ac:dyDescent="0.3">
      <c r="B287" s="13"/>
      <c r="C287" s="663" t="s">
        <v>774</v>
      </c>
      <c r="D287" s="663"/>
      <c r="E287" s="663"/>
      <c r="F287" s="663"/>
      <c r="G287" s="663"/>
      <c r="H287" s="663"/>
      <c r="I287" s="663"/>
      <c r="J287" s="663"/>
      <c r="K287" s="663"/>
      <c r="L287" s="663"/>
      <c r="M287" s="663"/>
      <c r="N287" s="663"/>
      <c r="O287" s="663"/>
      <c r="P287" s="663"/>
      <c r="Q287" s="663"/>
      <c r="R287" s="663"/>
      <c r="S287" s="68"/>
      <c r="T287" s="567"/>
    </row>
    <row r="288" spans="2:21" ht="19.5" customHeight="1" x14ac:dyDescent="0.3">
      <c r="B288" s="13"/>
      <c r="C288" s="663"/>
      <c r="D288" s="663"/>
      <c r="E288" s="663"/>
      <c r="F288" s="663"/>
      <c r="G288" s="663"/>
      <c r="H288" s="663"/>
      <c r="I288" s="663"/>
      <c r="J288" s="663"/>
      <c r="K288" s="663"/>
      <c r="L288" s="663"/>
      <c r="M288" s="663"/>
      <c r="N288" s="663"/>
      <c r="O288" s="663"/>
      <c r="P288" s="663"/>
      <c r="Q288" s="663"/>
      <c r="R288" s="663"/>
      <c r="S288" s="68"/>
      <c r="T288" s="567"/>
    </row>
    <row r="289" spans="2:21" ht="19.5" customHeight="1" x14ac:dyDescent="0.3">
      <c r="B289" s="13"/>
      <c r="C289" s="663"/>
      <c r="D289" s="663"/>
      <c r="E289" s="663"/>
      <c r="F289" s="663"/>
      <c r="G289" s="663"/>
      <c r="H289" s="663"/>
      <c r="I289" s="663"/>
      <c r="J289" s="663"/>
      <c r="K289" s="663"/>
      <c r="L289" s="663"/>
      <c r="M289" s="663"/>
      <c r="N289" s="663"/>
      <c r="O289" s="663"/>
      <c r="P289" s="663"/>
      <c r="Q289" s="663"/>
      <c r="R289" s="663"/>
      <c r="S289" s="68"/>
      <c r="T289" s="567"/>
    </row>
    <row r="290" spans="2:21" ht="19.5" customHeight="1" x14ac:dyDescent="0.3">
      <c r="B290" s="13"/>
      <c r="C290" s="21"/>
      <c r="D290" s="21"/>
      <c r="E290" s="21"/>
      <c r="F290" s="21"/>
      <c r="G290" s="21"/>
      <c r="H290" s="21"/>
      <c r="I290" s="21"/>
      <c r="J290" s="21"/>
      <c r="K290" s="21"/>
      <c r="L290" s="21"/>
      <c r="M290" s="21"/>
      <c r="N290" s="21"/>
      <c r="O290" s="21"/>
      <c r="P290" s="21"/>
      <c r="Q290" s="21"/>
      <c r="R290" s="21"/>
      <c r="S290" s="21"/>
      <c r="T290" s="567"/>
    </row>
    <row r="291" spans="2:21" ht="19.5" customHeight="1" x14ac:dyDescent="0.3">
      <c r="B291" s="13"/>
      <c r="C291" s="12" t="s">
        <v>648</v>
      </c>
      <c r="D291" s="21"/>
      <c r="E291" s="21"/>
      <c r="F291" s="21"/>
      <c r="G291" s="21"/>
      <c r="H291" s="21"/>
      <c r="I291" s="21"/>
      <c r="J291" s="21"/>
      <c r="K291" s="21"/>
      <c r="L291" s="21"/>
      <c r="M291" s="21"/>
      <c r="N291" s="21"/>
      <c r="O291" s="21"/>
      <c r="P291" s="21"/>
      <c r="Q291" s="21"/>
      <c r="R291" s="21"/>
      <c r="S291" s="21"/>
      <c r="T291" s="567"/>
    </row>
    <row r="292" spans="2:21" ht="19.5" customHeight="1" x14ac:dyDescent="0.3">
      <c r="B292" s="13"/>
      <c r="C292" s="669" t="s">
        <v>777</v>
      </c>
      <c r="D292" s="669"/>
      <c r="E292" s="669"/>
      <c r="F292" s="669"/>
      <c r="G292" s="669"/>
      <c r="H292" s="669"/>
      <c r="I292" s="669"/>
      <c r="J292" s="669"/>
      <c r="K292" s="669"/>
      <c r="L292" s="669"/>
      <c r="M292" s="669"/>
      <c r="N292" s="669"/>
      <c r="O292" s="669"/>
      <c r="P292" s="669"/>
      <c r="Q292" s="669"/>
      <c r="R292" s="669"/>
      <c r="S292" s="68"/>
      <c r="T292" s="567"/>
    </row>
    <row r="293" spans="2:21" ht="19.5" customHeight="1" x14ac:dyDescent="0.3">
      <c r="B293" s="13"/>
      <c r="C293" s="669"/>
      <c r="D293" s="669"/>
      <c r="E293" s="669"/>
      <c r="F293" s="669"/>
      <c r="G293" s="669"/>
      <c r="H293" s="669"/>
      <c r="I293" s="669"/>
      <c r="J293" s="669"/>
      <c r="K293" s="669"/>
      <c r="L293" s="669"/>
      <c r="M293" s="669"/>
      <c r="N293" s="669"/>
      <c r="O293" s="669"/>
      <c r="P293" s="669"/>
      <c r="Q293" s="669"/>
      <c r="R293" s="669"/>
      <c r="S293" s="68"/>
      <c r="T293" s="567"/>
    </row>
    <row r="294" spans="2:21" ht="19.5" customHeight="1" x14ac:dyDescent="0.3">
      <c r="B294" s="13"/>
      <c r="C294" s="669"/>
      <c r="D294" s="669"/>
      <c r="E294" s="669"/>
      <c r="F294" s="669"/>
      <c r="G294" s="669"/>
      <c r="H294" s="669"/>
      <c r="I294" s="669"/>
      <c r="J294" s="669"/>
      <c r="K294" s="669"/>
      <c r="L294" s="669"/>
      <c r="M294" s="669"/>
      <c r="N294" s="669"/>
      <c r="O294" s="669"/>
      <c r="P294" s="669"/>
      <c r="Q294" s="669"/>
      <c r="R294" s="669"/>
      <c r="S294" s="68"/>
      <c r="T294" s="336"/>
    </row>
    <row r="295" spans="2:21" ht="19.5" customHeight="1" x14ac:dyDescent="0.3">
      <c r="B295" s="13"/>
      <c r="C295" s="669"/>
      <c r="D295" s="669"/>
      <c r="E295" s="669"/>
      <c r="F295" s="669"/>
      <c r="G295" s="669"/>
      <c r="H295" s="669"/>
      <c r="I295" s="669"/>
      <c r="J295" s="669"/>
      <c r="K295" s="669"/>
      <c r="L295" s="669"/>
      <c r="M295" s="669"/>
      <c r="N295" s="669"/>
      <c r="O295" s="669"/>
      <c r="P295" s="669"/>
      <c r="Q295" s="669"/>
      <c r="R295" s="669"/>
      <c r="S295" s="68"/>
      <c r="T295" s="336"/>
    </row>
    <row r="296" spans="2:21" ht="19.5" customHeight="1" x14ac:dyDescent="0.3">
      <c r="B296" s="13"/>
      <c r="C296" s="663" t="s">
        <v>778</v>
      </c>
      <c r="D296" s="663"/>
      <c r="E296" s="663"/>
      <c r="F296" s="663"/>
      <c r="G296" s="663"/>
      <c r="H296" s="663"/>
      <c r="I296" s="663"/>
      <c r="J296" s="663"/>
      <c r="K296" s="663"/>
      <c r="L296" s="663"/>
      <c r="M296" s="663"/>
      <c r="N296" s="663"/>
      <c r="O296" s="663"/>
      <c r="P296" s="663"/>
      <c r="Q296" s="663"/>
      <c r="R296" s="663"/>
      <c r="S296" s="68"/>
      <c r="T296" s="561"/>
    </row>
    <row r="297" spans="2:21" ht="19.5" customHeight="1" x14ac:dyDescent="0.3">
      <c r="B297" s="13"/>
      <c r="C297" s="663"/>
      <c r="D297" s="663"/>
      <c r="E297" s="663"/>
      <c r="F297" s="663"/>
      <c r="G297" s="663"/>
      <c r="H297" s="663"/>
      <c r="I297" s="663"/>
      <c r="J297" s="663"/>
      <c r="K297" s="663"/>
      <c r="L297" s="663"/>
      <c r="M297" s="663"/>
      <c r="N297" s="663"/>
      <c r="O297" s="663"/>
      <c r="P297" s="663"/>
      <c r="Q297" s="663"/>
      <c r="R297" s="663"/>
      <c r="S297" s="68"/>
      <c r="T297" s="567"/>
      <c r="U297" s="567"/>
    </row>
    <row r="298" spans="2:21" ht="19.5" customHeight="1" x14ac:dyDescent="0.3">
      <c r="B298" s="13"/>
      <c r="C298" s="68"/>
      <c r="D298" s="68"/>
      <c r="E298" s="68"/>
      <c r="F298" s="68"/>
      <c r="G298" s="68"/>
      <c r="H298" s="68"/>
      <c r="I298" s="68"/>
      <c r="J298" s="68"/>
      <c r="K298" s="68"/>
      <c r="L298" s="68"/>
      <c r="M298" s="68"/>
      <c r="N298" s="68"/>
      <c r="O298" s="68"/>
      <c r="P298" s="68"/>
      <c r="Q298" s="68"/>
      <c r="R298" s="68"/>
      <c r="S298" s="68"/>
      <c r="T298" s="561"/>
    </row>
    <row r="299" spans="2:21" ht="19.5" customHeight="1" x14ac:dyDescent="0.3">
      <c r="B299" s="13"/>
      <c r="C299" s="12" t="s">
        <v>361</v>
      </c>
      <c r="D299" s="17"/>
      <c r="E299" s="17"/>
      <c r="F299" s="17"/>
      <c r="G299" s="17"/>
      <c r="H299" s="17"/>
      <c r="I299" s="17"/>
      <c r="J299" s="17"/>
      <c r="K299" s="17"/>
      <c r="L299" s="17"/>
      <c r="M299" s="17"/>
      <c r="N299" s="17"/>
      <c r="O299" s="17"/>
      <c r="P299" s="17"/>
      <c r="Q299" s="17"/>
      <c r="R299" s="17"/>
      <c r="S299" s="17"/>
    </row>
    <row r="300" spans="2:21" ht="19.5" customHeight="1" x14ac:dyDescent="0.3">
      <c r="B300" s="13"/>
      <c r="C300" s="669" t="s">
        <v>779</v>
      </c>
      <c r="D300" s="669"/>
      <c r="E300" s="669"/>
      <c r="F300" s="669"/>
      <c r="G300" s="669"/>
      <c r="H300" s="669"/>
      <c r="I300" s="669"/>
      <c r="J300" s="669"/>
      <c r="K300" s="669"/>
      <c r="L300" s="669"/>
      <c r="M300" s="669"/>
      <c r="N300" s="669"/>
      <c r="O300" s="669"/>
      <c r="P300" s="669"/>
      <c r="Q300" s="669"/>
      <c r="R300" s="669"/>
      <c r="S300" s="68"/>
    </row>
    <row r="301" spans="2:21" ht="19.5" customHeight="1" x14ac:dyDescent="0.3">
      <c r="B301" s="13"/>
      <c r="C301" s="669"/>
      <c r="D301" s="669"/>
      <c r="E301" s="669"/>
      <c r="F301" s="669"/>
      <c r="G301" s="669"/>
      <c r="H301" s="669"/>
      <c r="I301" s="669"/>
      <c r="J301" s="669"/>
      <c r="K301" s="669"/>
      <c r="L301" s="669"/>
      <c r="M301" s="669"/>
      <c r="N301" s="669"/>
      <c r="O301" s="669"/>
      <c r="P301" s="669"/>
      <c r="Q301" s="669"/>
      <c r="R301" s="669"/>
      <c r="S301" s="68"/>
      <c r="T301" s="95"/>
    </row>
    <row r="302" spans="2:21" ht="19.5" customHeight="1" x14ac:dyDescent="0.3">
      <c r="B302" s="13"/>
      <c r="C302" s="669"/>
      <c r="D302" s="669"/>
      <c r="E302" s="669"/>
      <c r="F302" s="669"/>
      <c r="G302" s="669"/>
      <c r="H302" s="669"/>
      <c r="I302" s="669"/>
      <c r="J302" s="669"/>
      <c r="K302" s="669"/>
      <c r="L302" s="669"/>
      <c r="M302" s="669"/>
      <c r="N302" s="669"/>
      <c r="O302" s="669"/>
      <c r="P302" s="669"/>
      <c r="Q302" s="669"/>
      <c r="R302" s="669"/>
      <c r="S302" s="68"/>
      <c r="T302" s="95"/>
    </row>
    <row r="303" spans="2:21" ht="19.5" customHeight="1" x14ac:dyDescent="0.3">
      <c r="B303" s="13"/>
      <c r="C303" s="17"/>
      <c r="D303" s="17"/>
      <c r="E303" s="17"/>
      <c r="F303" s="17"/>
      <c r="G303" s="17"/>
      <c r="H303" s="17"/>
      <c r="I303" s="17"/>
      <c r="J303" s="17"/>
      <c r="K303" s="17"/>
      <c r="L303" s="17"/>
      <c r="M303" s="17"/>
      <c r="N303" s="17"/>
      <c r="O303" s="17"/>
      <c r="P303" s="17"/>
      <c r="Q303" s="17"/>
      <c r="R303" s="17"/>
      <c r="S303" s="17"/>
      <c r="T303" s="95"/>
    </row>
    <row r="304" spans="2:21" ht="19.5" customHeight="1" x14ac:dyDescent="0.3">
      <c r="B304" s="13"/>
      <c r="C304" s="669" t="s">
        <v>780</v>
      </c>
      <c r="D304" s="669"/>
      <c r="E304" s="669"/>
      <c r="F304" s="669"/>
      <c r="G304" s="669"/>
      <c r="H304" s="669"/>
      <c r="I304" s="669"/>
      <c r="J304" s="669"/>
      <c r="K304" s="669"/>
      <c r="L304" s="669"/>
      <c r="M304" s="669"/>
      <c r="N304" s="669"/>
      <c r="O304" s="669"/>
      <c r="P304" s="669"/>
      <c r="Q304" s="669"/>
      <c r="R304" s="669"/>
      <c r="S304" s="68"/>
      <c r="T304" s="95"/>
    </row>
    <row r="305" spans="2:21" ht="19.5" customHeight="1" x14ac:dyDescent="0.3">
      <c r="B305" s="13"/>
      <c r="C305" s="669"/>
      <c r="D305" s="669"/>
      <c r="E305" s="669"/>
      <c r="F305" s="669"/>
      <c r="G305" s="669"/>
      <c r="H305" s="669"/>
      <c r="I305" s="669"/>
      <c r="J305" s="669"/>
      <c r="K305" s="669"/>
      <c r="L305" s="669"/>
      <c r="M305" s="669"/>
      <c r="N305" s="669"/>
      <c r="O305" s="669"/>
      <c r="P305" s="669"/>
      <c r="Q305" s="669"/>
      <c r="R305" s="669"/>
      <c r="S305" s="68"/>
      <c r="T305" s="95"/>
    </row>
    <row r="306" spans="2:21" ht="19.5" customHeight="1" x14ac:dyDescent="0.3">
      <c r="B306" s="13"/>
      <c r="C306" s="669"/>
      <c r="D306" s="669"/>
      <c r="E306" s="669"/>
      <c r="F306" s="669"/>
      <c r="G306" s="669"/>
      <c r="H306" s="669"/>
      <c r="I306" s="669"/>
      <c r="J306" s="669"/>
      <c r="K306" s="669"/>
      <c r="L306" s="669"/>
      <c r="M306" s="669"/>
      <c r="N306" s="669"/>
      <c r="O306" s="669"/>
      <c r="P306" s="669"/>
      <c r="Q306" s="669"/>
      <c r="R306" s="669"/>
      <c r="S306" s="68"/>
      <c r="T306" s="95"/>
    </row>
    <row r="307" spans="2:21" ht="19.5" customHeight="1" x14ac:dyDescent="0.3">
      <c r="B307" s="13"/>
      <c r="C307" s="669"/>
      <c r="D307" s="669"/>
      <c r="E307" s="669"/>
      <c r="F307" s="669"/>
      <c r="G307" s="669"/>
      <c r="H307" s="669"/>
      <c r="I307" s="669"/>
      <c r="J307" s="669"/>
      <c r="K307" s="669"/>
      <c r="L307" s="669"/>
      <c r="M307" s="669"/>
      <c r="N307" s="669"/>
      <c r="O307" s="669"/>
      <c r="P307" s="669"/>
      <c r="Q307" s="669"/>
      <c r="R307" s="669"/>
      <c r="S307" s="68"/>
      <c r="T307" s="95"/>
    </row>
    <row r="308" spans="2:21" ht="19.5" customHeight="1" x14ac:dyDescent="0.3">
      <c r="B308" s="13"/>
      <c r="C308" s="17"/>
      <c r="D308" s="17"/>
      <c r="E308" s="17"/>
      <c r="F308" s="17"/>
      <c r="G308" s="17"/>
      <c r="H308" s="17"/>
      <c r="I308" s="17"/>
      <c r="J308" s="17"/>
      <c r="K308" s="17"/>
      <c r="L308" s="17"/>
      <c r="M308" s="17"/>
      <c r="N308" s="17"/>
      <c r="O308" s="17"/>
      <c r="P308" s="17"/>
      <c r="Q308" s="17"/>
      <c r="R308" s="17"/>
      <c r="S308" s="17"/>
      <c r="T308" s="336"/>
      <c r="U308" s="336"/>
    </row>
    <row r="309" spans="2:21" ht="19.5" customHeight="1" x14ac:dyDescent="0.3">
      <c r="B309" s="13"/>
      <c r="C309" s="12" t="s">
        <v>362</v>
      </c>
      <c r="D309" s="21"/>
      <c r="E309" s="21"/>
      <c r="F309" s="21"/>
      <c r="G309" s="21"/>
      <c r="H309" s="21"/>
      <c r="I309" s="21"/>
      <c r="J309" s="21"/>
      <c r="K309" s="21"/>
      <c r="L309" s="21"/>
      <c r="M309" s="21"/>
      <c r="N309" s="21"/>
      <c r="O309" s="21"/>
      <c r="P309" s="21"/>
      <c r="Q309" s="21"/>
      <c r="R309" s="21"/>
      <c r="S309" s="21"/>
      <c r="T309" s="1"/>
      <c r="U309" s="1"/>
    </row>
    <row r="310" spans="2:21" ht="19.5" customHeight="1" x14ac:dyDescent="0.3">
      <c r="B310" s="13"/>
      <c r="C310" s="669" t="s">
        <v>776</v>
      </c>
      <c r="D310" s="669"/>
      <c r="E310" s="669"/>
      <c r="F310" s="669"/>
      <c r="G310" s="669"/>
      <c r="H310" s="669"/>
      <c r="I310" s="669"/>
      <c r="J310" s="669"/>
      <c r="K310" s="669"/>
      <c r="L310" s="669"/>
      <c r="M310" s="669"/>
      <c r="N310" s="669"/>
      <c r="O310" s="669"/>
      <c r="P310" s="669"/>
      <c r="Q310" s="669"/>
      <c r="R310" s="669"/>
      <c r="S310" s="68"/>
      <c r="T310" s="1"/>
      <c r="U310" s="1"/>
    </row>
    <row r="311" spans="2:21" ht="19.5" customHeight="1" x14ac:dyDescent="0.3">
      <c r="B311" s="13"/>
      <c r="C311" s="669"/>
      <c r="D311" s="669"/>
      <c r="E311" s="669"/>
      <c r="F311" s="669"/>
      <c r="G311" s="669"/>
      <c r="H311" s="669"/>
      <c r="I311" s="669"/>
      <c r="J311" s="669"/>
      <c r="K311" s="669"/>
      <c r="L311" s="669"/>
      <c r="M311" s="669"/>
      <c r="N311" s="669"/>
      <c r="O311" s="669"/>
      <c r="P311" s="669"/>
      <c r="Q311" s="669"/>
      <c r="R311" s="669"/>
      <c r="S311" s="68"/>
      <c r="T311" s="1"/>
      <c r="U311" s="1"/>
    </row>
    <row r="312" spans="2:21" ht="19.5" customHeight="1" x14ac:dyDescent="0.3">
      <c r="B312" s="13"/>
      <c r="C312" s="669"/>
      <c r="D312" s="669"/>
      <c r="E312" s="669"/>
      <c r="F312" s="669"/>
      <c r="G312" s="669"/>
      <c r="H312" s="669"/>
      <c r="I312" s="669"/>
      <c r="J312" s="669"/>
      <c r="K312" s="669"/>
      <c r="L312" s="669"/>
      <c r="M312" s="669"/>
      <c r="N312" s="669"/>
      <c r="O312" s="669"/>
      <c r="P312" s="669"/>
      <c r="Q312" s="669"/>
      <c r="R312" s="669"/>
      <c r="S312" s="68"/>
      <c r="T312" s="336"/>
      <c r="U312" s="336"/>
    </row>
    <row r="313" spans="2:21" ht="33" customHeight="1" x14ac:dyDescent="0.3">
      <c r="B313" s="13"/>
      <c r="C313" s="669"/>
      <c r="D313" s="669"/>
      <c r="E313" s="669"/>
      <c r="F313" s="669"/>
      <c r="G313" s="669"/>
      <c r="H313" s="669"/>
      <c r="I313" s="669"/>
      <c r="J313" s="669"/>
      <c r="K313" s="669"/>
      <c r="L313" s="669"/>
      <c r="M313" s="669"/>
      <c r="N313" s="669"/>
      <c r="O313" s="669"/>
      <c r="P313" s="669"/>
      <c r="Q313" s="669"/>
      <c r="R313" s="669"/>
      <c r="S313" s="68"/>
      <c r="T313" s="336"/>
      <c r="U313" s="336"/>
    </row>
    <row r="314" spans="2:21" ht="19.5" customHeight="1" x14ac:dyDescent="0.3">
      <c r="B314" s="13"/>
      <c r="C314" s="17"/>
      <c r="D314" s="17"/>
      <c r="E314" s="17"/>
      <c r="F314" s="17"/>
      <c r="G314" s="17"/>
      <c r="H314" s="17"/>
      <c r="I314" s="17"/>
      <c r="J314" s="17"/>
      <c r="K314" s="17"/>
      <c r="L314" s="17"/>
      <c r="M314" s="17"/>
      <c r="N314" s="17"/>
      <c r="O314" s="17"/>
      <c r="P314" s="17"/>
      <c r="Q314" s="17"/>
      <c r="R314" s="17"/>
      <c r="S314" s="17"/>
      <c r="T314" s="336"/>
      <c r="U314" s="336"/>
    </row>
    <row r="315" spans="2:21" ht="19.5" customHeight="1" x14ac:dyDescent="0.3">
      <c r="B315" s="13"/>
      <c r="C315" s="12" t="s">
        <v>650</v>
      </c>
      <c r="D315" s="21"/>
      <c r="E315" s="21"/>
      <c r="F315" s="21"/>
      <c r="G315" s="21"/>
      <c r="H315" s="21"/>
      <c r="I315" s="21"/>
      <c r="J315" s="21"/>
      <c r="K315" s="21"/>
      <c r="L315" s="21"/>
      <c r="M315" s="21"/>
      <c r="N315" s="21"/>
      <c r="O315" s="21"/>
      <c r="P315" s="21"/>
      <c r="Q315" s="21"/>
      <c r="R315" s="21"/>
      <c r="S315" s="21"/>
      <c r="T315" s="1"/>
      <c r="U315" s="1"/>
    </row>
    <row r="316" spans="2:21" ht="19.5" customHeight="1" x14ac:dyDescent="0.3">
      <c r="B316" s="13"/>
      <c r="C316" s="669" t="s">
        <v>775</v>
      </c>
      <c r="D316" s="669"/>
      <c r="E316" s="669"/>
      <c r="F316" s="669"/>
      <c r="G316" s="669"/>
      <c r="H316" s="669"/>
      <c r="I316" s="669"/>
      <c r="J316" s="669"/>
      <c r="K316" s="669"/>
      <c r="L316" s="669"/>
      <c r="M316" s="669"/>
      <c r="N316" s="669"/>
      <c r="O316" s="669"/>
      <c r="P316" s="669"/>
      <c r="Q316" s="669"/>
      <c r="R316" s="669"/>
      <c r="S316" s="68"/>
      <c r="T316" s="1"/>
      <c r="U316" s="1"/>
    </row>
    <row r="317" spans="2:21" ht="19.5" customHeight="1" x14ac:dyDescent="0.3">
      <c r="B317" s="13"/>
      <c r="C317" s="669"/>
      <c r="D317" s="669"/>
      <c r="E317" s="669"/>
      <c r="F317" s="669"/>
      <c r="G317" s="669"/>
      <c r="H317" s="669"/>
      <c r="I317" s="669"/>
      <c r="J317" s="669"/>
      <c r="K317" s="669"/>
      <c r="L317" s="669"/>
      <c r="M317" s="669"/>
      <c r="N317" s="669"/>
      <c r="O317" s="669"/>
      <c r="P317" s="669"/>
      <c r="Q317" s="669"/>
      <c r="R317" s="669"/>
      <c r="S317" s="68"/>
      <c r="T317" s="1"/>
      <c r="U317" s="1"/>
    </row>
    <row r="318" spans="2:21" ht="19.5" customHeight="1" x14ac:dyDescent="0.3">
      <c r="B318" s="13"/>
      <c r="C318" s="669"/>
      <c r="D318" s="669"/>
      <c r="E318" s="669"/>
      <c r="F318" s="669"/>
      <c r="G318" s="669"/>
      <c r="H318" s="669"/>
      <c r="I318" s="669"/>
      <c r="J318" s="669"/>
      <c r="K318" s="669"/>
      <c r="L318" s="669"/>
      <c r="M318" s="669"/>
      <c r="N318" s="669"/>
      <c r="O318" s="669"/>
      <c r="P318" s="669"/>
      <c r="Q318" s="669"/>
      <c r="R318" s="669"/>
      <c r="S318" s="68"/>
      <c r="T318" s="1"/>
      <c r="U318" s="1"/>
    </row>
    <row r="319" spans="2:21" ht="19.5" customHeight="1" x14ac:dyDescent="0.3">
      <c r="B319" s="13"/>
      <c r="C319" s="12" t="s">
        <v>651</v>
      </c>
      <c r="D319" s="21"/>
      <c r="E319" s="21"/>
      <c r="F319" s="21"/>
      <c r="G319" s="21"/>
      <c r="H319" s="21"/>
      <c r="I319" s="21"/>
      <c r="J319" s="21"/>
      <c r="K319" s="21"/>
      <c r="L319" s="21"/>
      <c r="M319" s="21"/>
      <c r="N319" s="21"/>
      <c r="O319" s="21"/>
      <c r="P319" s="21"/>
      <c r="Q319" s="21"/>
      <c r="R319" s="21"/>
      <c r="S319" s="21"/>
      <c r="T319" s="1"/>
      <c r="U319" s="1"/>
    </row>
    <row r="320" spans="2:21" ht="19.5" customHeight="1" x14ac:dyDescent="0.3">
      <c r="B320" s="13"/>
      <c r="C320" s="663" t="s">
        <v>363</v>
      </c>
      <c r="D320" s="663"/>
      <c r="E320" s="663"/>
      <c r="F320" s="663"/>
      <c r="G320" s="663"/>
      <c r="H320" s="663"/>
      <c r="I320" s="663"/>
      <c r="J320" s="663"/>
      <c r="K320" s="663"/>
      <c r="L320" s="663"/>
      <c r="M320" s="663"/>
      <c r="N320" s="663"/>
      <c r="O320" s="663"/>
      <c r="P320" s="663"/>
      <c r="Q320" s="663"/>
      <c r="R320" s="663"/>
      <c r="S320" s="68"/>
      <c r="T320" s="1"/>
      <c r="U320" s="1"/>
    </row>
    <row r="321" spans="2:21" ht="19.5" customHeight="1" x14ac:dyDescent="0.3">
      <c r="B321" s="13"/>
      <c r="C321" s="663"/>
      <c r="D321" s="663"/>
      <c r="E321" s="663"/>
      <c r="F321" s="663"/>
      <c r="G321" s="663"/>
      <c r="H321" s="663"/>
      <c r="I321" s="663"/>
      <c r="J321" s="663"/>
      <c r="K321" s="663"/>
      <c r="L321" s="663"/>
      <c r="M321" s="663"/>
      <c r="N321" s="663"/>
      <c r="O321" s="663"/>
      <c r="P321" s="663"/>
      <c r="Q321" s="663"/>
      <c r="R321" s="663"/>
      <c r="S321" s="68"/>
      <c r="T321" s="477"/>
      <c r="U321" s="477"/>
    </row>
    <row r="322" spans="2:21" ht="19.5" customHeight="1" x14ac:dyDescent="0.3">
      <c r="B322" s="13"/>
      <c r="C322" s="663"/>
      <c r="D322" s="663"/>
      <c r="E322" s="663"/>
      <c r="F322" s="663"/>
      <c r="G322" s="663"/>
      <c r="H322" s="663"/>
      <c r="I322" s="663"/>
      <c r="J322" s="663"/>
      <c r="K322" s="663"/>
      <c r="L322" s="663"/>
      <c r="M322" s="663"/>
      <c r="N322" s="663"/>
      <c r="O322" s="663"/>
      <c r="P322" s="663"/>
      <c r="Q322" s="663"/>
      <c r="R322" s="663"/>
      <c r="S322" s="68"/>
      <c r="T322" s="477"/>
      <c r="U322" s="477"/>
    </row>
    <row r="323" spans="2:21" ht="19.5" customHeight="1" x14ac:dyDescent="0.3">
      <c r="B323" s="13"/>
      <c r="C323" s="12"/>
      <c r="D323" s="21"/>
      <c r="E323" s="21"/>
      <c r="F323" s="21"/>
      <c r="G323" s="21"/>
      <c r="H323" s="21"/>
      <c r="I323" s="21"/>
      <c r="J323" s="21"/>
      <c r="K323" s="21"/>
      <c r="L323" s="21"/>
      <c r="M323" s="21"/>
      <c r="N323" s="21"/>
      <c r="O323" s="21"/>
      <c r="P323" s="21"/>
      <c r="Q323" s="21"/>
      <c r="R323" s="21"/>
      <c r="S323" s="21"/>
      <c r="T323" s="477"/>
      <c r="U323" s="477"/>
    </row>
    <row r="324" spans="2:21" ht="19.5" customHeight="1" x14ac:dyDescent="0.3">
      <c r="D324" s="1"/>
      <c r="E324" s="1"/>
      <c r="F324" s="1"/>
      <c r="G324" s="1"/>
      <c r="H324" s="1"/>
      <c r="I324" s="1"/>
      <c r="J324" s="1"/>
      <c r="K324" s="1"/>
      <c r="L324" s="1"/>
      <c r="M324" s="1"/>
      <c r="N324" s="1"/>
      <c r="O324" s="1"/>
      <c r="P324" s="1"/>
      <c r="Q324" s="1"/>
      <c r="R324" s="1"/>
      <c r="S324" s="1"/>
      <c r="T324" s="1"/>
      <c r="U324" s="1"/>
    </row>
    <row r="325" spans="2:21" ht="19.5" customHeight="1" x14ac:dyDescent="0.3">
      <c r="B325" s="83"/>
      <c r="C325" s="83"/>
      <c r="D325" s="83"/>
      <c r="E325" s="83"/>
      <c r="F325" s="83"/>
      <c r="G325" s="83"/>
      <c r="H325" s="83"/>
      <c r="I325" s="83"/>
      <c r="J325" s="83"/>
      <c r="K325" s="83"/>
      <c r="L325" s="83"/>
      <c r="M325" s="83"/>
      <c r="N325" s="83"/>
      <c r="O325" s="83"/>
      <c r="P325" s="83"/>
      <c r="Q325" s="83"/>
      <c r="R325" s="83"/>
      <c r="S325" s="83"/>
      <c r="T325" s="95"/>
    </row>
    <row r="326" spans="2:21" ht="19.5" customHeight="1" x14ac:dyDescent="0.3">
      <c r="B326" s="13"/>
      <c r="C326" s="123" t="s">
        <v>746</v>
      </c>
      <c r="D326" s="571"/>
      <c r="E326" s="571"/>
      <c r="F326" s="571"/>
      <c r="G326" s="571"/>
      <c r="H326" s="571"/>
      <c r="I326" s="589"/>
      <c r="J326" s="853"/>
      <c r="K326" s="853"/>
      <c r="L326" s="853"/>
      <c r="M326" s="853"/>
      <c r="N326" s="853"/>
      <c r="O326" s="853"/>
      <c r="P326" s="853"/>
      <c r="Q326" s="853"/>
      <c r="R326" s="571"/>
      <c r="S326" s="571"/>
      <c r="T326" s="565"/>
    </row>
    <row r="327" spans="2:21" ht="19.5" customHeight="1" x14ac:dyDescent="0.3">
      <c r="B327" s="13"/>
      <c r="C327" s="83"/>
      <c r="D327" s="83"/>
      <c r="E327" s="83"/>
      <c r="F327" s="83"/>
      <c r="G327" s="83"/>
      <c r="H327" s="83"/>
      <c r="I327" s="83"/>
      <c r="J327" s="853"/>
      <c r="K327" s="853"/>
      <c r="L327" s="853"/>
      <c r="M327" s="853"/>
      <c r="N327" s="853"/>
      <c r="O327" s="853"/>
      <c r="P327" s="853"/>
      <c r="Q327" s="853"/>
      <c r="R327" s="571"/>
      <c r="S327" s="571"/>
      <c r="T327" s="95"/>
    </row>
    <row r="328" spans="2:21" ht="19.5" customHeight="1" x14ac:dyDescent="0.3">
      <c r="B328" s="13"/>
      <c r="C328" s="12" t="s">
        <v>353</v>
      </c>
      <c r="D328" s="555"/>
      <c r="E328" s="555"/>
      <c r="F328" s="555"/>
      <c r="G328" s="555"/>
      <c r="H328" s="555"/>
      <c r="I328" s="555"/>
      <c r="J328" s="853"/>
      <c r="K328" s="853"/>
      <c r="L328" s="853"/>
      <c r="M328" s="853"/>
      <c r="N328" s="853"/>
      <c r="O328" s="853"/>
      <c r="P328" s="853"/>
      <c r="Q328" s="853"/>
      <c r="R328" s="571"/>
      <c r="S328" s="571"/>
      <c r="T328" s="336"/>
    </row>
    <row r="329" spans="2:21" ht="19.5" customHeight="1" x14ac:dyDescent="0.3">
      <c r="B329" s="13"/>
      <c r="C329" s="850" t="s">
        <v>113</v>
      </c>
      <c r="D329" s="850"/>
      <c r="E329" s="13"/>
      <c r="F329" s="13"/>
      <c r="G329" s="13"/>
      <c r="H329" s="13"/>
      <c r="I329" s="13"/>
      <c r="J329" s="571"/>
      <c r="K329" s="571"/>
      <c r="L329" s="571"/>
      <c r="M329" s="571"/>
      <c r="N329" s="571"/>
      <c r="O329" s="571"/>
      <c r="P329" s="571"/>
      <c r="Q329" s="571"/>
      <c r="R329" s="571"/>
      <c r="S329" s="571"/>
      <c r="T329" s="53"/>
    </row>
    <row r="330" spans="2:21" ht="19.5" customHeight="1" x14ac:dyDescent="0.3">
      <c r="B330" s="13"/>
      <c r="C330" s="83"/>
      <c r="D330" s="83"/>
      <c r="E330" s="83"/>
      <c r="F330" s="83"/>
      <c r="G330" s="83"/>
      <c r="H330" s="83"/>
      <c r="I330" s="83"/>
      <c r="J330" s="83"/>
      <c r="K330" s="83"/>
      <c r="L330" s="83"/>
      <c r="M330" s="83"/>
      <c r="N330" s="83"/>
      <c r="O330" s="83"/>
      <c r="P330" s="83"/>
      <c r="Q330" s="83"/>
      <c r="R330" s="83"/>
      <c r="S330" s="83"/>
      <c r="T330" s="53"/>
    </row>
    <row r="331" spans="2:21" ht="19.5" customHeight="1" x14ac:dyDescent="0.3">
      <c r="B331" s="13"/>
      <c r="C331" s="18" t="s">
        <v>919</v>
      </c>
      <c r="D331" s="555"/>
      <c r="E331" s="555"/>
      <c r="F331" s="555"/>
      <c r="G331" s="555"/>
      <c r="H331" s="555"/>
      <c r="I331" s="555"/>
      <c r="J331" s="555"/>
      <c r="K331" s="555"/>
      <c r="L331" s="555"/>
      <c r="M331" s="555"/>
      <c r="N331" s="555"/>
      <c r="O331" s="555"/>
      <c r="P331" s="555"/>
      <c r="Q331" s="555"/>
      <c r="R331" s="555"/>
      <c r="S331" s="555"/>
      <c r="T331" s="53"/>
    </row>
    <row r="332" spans="2:21" ht="19.5" customHeight="1" x14ac:dyDescent="0.3">
      <c r="B332" s="555"/>
      <c r="C332" s="555"/>
      <c r="D332" s="555"/>
      <c r="E332" s="555"/>
      <c r="F332" s="555"/>
      <c r="G332" s="555"/>
      <c r="H332" s="555"/>
      <c r="I332" s="555"/>
      <c r="J332" s="555"/>
      <c r="K332" s="555"/>
      <c r="L332" s="555"/>
      <c r="M332" s="555"/>
      <c r="N332" s="555"/>
      <c r="O332" s="555"/>
      <c r="P332" s="555"/>
      <c r="Q332" s="555"/>
      <c r="R332" s="555"/>
      <c r="S332" s="555"/>
      <c r="T332" s="567"/>
    </row>
    <row r="333" spans="2:21" ht="19.5" customHeight="1" x14ac:dyDescent="0.3">
      <c r="B333" s="13"/>
      <c r="C333" s="12" t="s">
        <v>354</v>
      </c>
      <c r="D333" s="555"/>
      <c r="E333" s="555"/>
      <c r="F333" s="555"/>
      <c r="G333" s="555"/>
      <c r="H333" s="555"/>
      <c r="I333" s="555"/>
      <c r="J333" s="555"/>
      <c r="K333" s="555"/>
      <c r="L333" s="555"/>
      <c r="M333" s="555"/>
      <c r="N333" s="555"/>
      <c r="O333" s="555"/>
      <c r="P333" s="555"/>
      <c r="Q333" s="555"/>
      <c r="R333" s="555"/>
      <c r="S333" s="555"/>
      <c r="T333" s="590"/>
    </row>
    <row r="334" spans="2:21" ht="19.5" customHeight="1" x14ac:dyDescent="0.3">
      <c r="B334" s="13"/>
      <c r="C334" s="858" t="s">
        <v>641</v>
      </c>
      <c r="D334" s="858"/>
      <c r="E334" s="858"/>
      <c r="F334" s="858"/>
      <c r="G334" s="858"/>
      <c r="H334" s="858"/>
      <c r="I334" s="858"/>
      <c r="J334" s="858"/>
      <c r="K334" s="858"/>
      <c r="L334" s="858"/>
      <c r="M334" s="858"/>
      <c r="N334" s="858"/>
      <c r="O334" s="858"/>
      <c r="P334" s="858"/>
      <c r="Q334" s="858"/>
      <c r="R334" s="591"/>
      <c r="S334" s="591"/>
      <c r="T334" s="590"/>
    </row>
    <row r="335" spans="2:21" ht="19.5" customHeight="1" x14ac:dyDescent="0.3">
      <c r="B335" s="13"/>
      <c r="C335" s="852" t="s">
        <v>642</v>
      </c>
      <c r="D335" s="852"/>
      <c r="E335" s="852"/>
      <c r="F335" s="852"/>
      <c r="G335" s="852"/>
      <c r="H335" s="852"/>
      <c r="I335" s="852"/>
      <c r="J335" s="852"/>
      <c r="K335" s="852"/>
      <c r="L335" s="852"/>
      <c r="M335" s="852"/>
      <c r="N335" s="852"/>
      <c r="O335" s="852"/>
      <c r="P335" s="852"/>
      <c r="Q335" s="852"/>
      <c r="R335" s="852"/>
      <c r="S335" s="591"/>
      <c r="T335" s="590"/>
    </row>
    <row r="336" spans="2:21" ht="19.5" customHeight="1" x14ac:dyDescent="0.3">
      <c r="B336" s="13"/>
      <c r="C336" s="83"/>
      <c r="D336" s="83"/>
      <c r="E336" s="83"/>
      <c r="F336" s="83"/>
      <c r="G336" s="83"/>
      <c r="H336" s="83"/>
      <c r="I336" s="83"/>
      <c r="J336" s="83"/>
      <c r="K336" s="83"/>
      <c r="L336" s="83"/>
      <c r="M336" s="83"/>
      <c r="N336" s="83"/>
      <c r="O336" s="83"/>
      <c r="P336" s="83"/>
      <c r="Q336" s="83"/>
      <c r="R336" s="83"/>
      <c r="S336" s="83"/>
      <c r="T336" s="1"/>
    </row>
    <row r="337" spans="2:20" ht="19.5" customHeight="1" x14ac:dyDescent="0.3">
      <c r="B337" s="13"/>
      <c r="C337" s="698" t="s">
        <v>920</v>
      </c>
      <c r="D337" s="698"/>
      <c r="E337" s="698"/>
      <c r="F337" s="698"/>
      <c r="G337" s="698"/>
      <c r="H337" s="698"/>
      <c r="I337" s="698"/>
      <c r="J337" s="698"/>
      <c r="K337" s="698"/>
      <c r="L337" s="698"/>
      <c r="M337" s="698"/>
      <c r="N337" s="698"/>
      <c r="O337" s="698"/>
      <c r="P337" s="698"/>
      <c r="Q337" s="555"/>
      <c r="R337" s="555"/>
      <c r="S337" s="555"/>
      <c r="T337" s="336"/>
    </row>
    <row r="338" spans="2:20" ht="19.5" customHeight="1" x14ac:dyDescent="0.3">
      <c r="B338" s="13"/>
      <c r="C338" s="698"/>
      <c r="D338" s="698"/>
      <c r="E338" s="698"/>
      <c r="F338" s="698"/>
      <c r="G338" s="698"/>
      <c r="H338" s="698"/>
      <c r="I338" s="698"/>
      <c r="J338" s="698"/>
      <c r="K338" s="698"/>
      <c r="L338" s="698"/>
      <c r="M338" s="698"/>
      <c r="N338" s="698"/>
      <c r="O338" s="698"/>
      <c r="P338" s="698"/>
      <c r="Q338" s="555"/>
      <c r="R338" s="555"/>
      <c r="S338" s="555"/>
      <c r="T338" s="561"/>
    </row>
    <row r="339" spans="2:20" ht="19.5" customHeight="1" x14ac:dyDescent="0.3">
      <c r="B339" s="13"/>
      <c r="C339" s="17"/>
      <c r="D339" s="83"/>
      <c r="E339" s="83"/>
      <c r="F339" s="83"/>
      <c r="G339" s="83"/>
      <c r="H339" s="83"/>
      <c r="I339" s="83"/>
      <c r="J339" s="83"/>
      <c r="K339" s="83"/>
      <c r="L339" s="83"/>
      <c r="M339" s="83"/>
      <c r="N339" s="83"/>
      <c r="O339" s="83"/>
      <c r="P339" s="83"/>
      <c r="Q339" s="83"/>
      <c r="R339" s="83"/>
      <c r="S339" s="83"/>
      <c r="T339" s="561"/>
    </row>
    <row r="340" spans="2:20" ht="19.5" customHeight="1" x14ac:dyDescent="0.3">
      <c r="B340" s="13"/>
      <c r="C340" s="857" t="s">
        <v>753</v>
      </c>
      <c r="D340" s="857"/>
      <c r="E340" s="857"/>
      <c r="F340" s="857"/>
      <c r="G340" s="857"/>
      <c r="H340" s="857"/>
      <c r="I340" s="857"/>
      <c r="J340" s="857"/>
      <c r="K340" s="857"/>
      <c r="L340" s="857"/>
      <c r="M340" s="857"/>
      <c r="N340" s="857"/>
      <c r="O340" s="857"/>
      <c r="P340" s="857"/>
      <c r="Q340" s="83"/>
      <c r="R340" s="83"/>
      <c r="S340" s="83"/>
      <c r="T340" s="561"/>
    </row>
    <row r="341" spans="2:20" ht="19.5" customHeight="1" x14ac:dyDescent="0.3">
      <c r="B341" s="13"/>
      <c r="C341" s="857"/>
      <c r="D341" s="857"/>
      <c r="E341" s="857"/>
      <c r="F341" s="857"/>
      <c r="G341" s="857"/>
      <c r="H341" s="857"/>
      <c r="I341" s="857"/>
      <c r="J341" s="857"/>
      <c r="K341" s="857"/>
      <c r="L341" s="857"/>
      <c r="M341" s="857"/>
      <c r="N341" s="857"/>
      <c r="O341" s="857"/>
      <c r="P341" s="857"/>
      <c r="Q341" s="83"/>
      <c r="R341" s="83"/>
      <c r="S341" s="83"/>
      <c r="T341" s="592"/>
    </row>
    <row r="342" spans="2:20" ht="19.5" customHeight="1" x14ac:dyDescent="0.3">
      <c r="B342" s="83"/>
      <c r="C342" s="857"/>
      <c r="D342" s="857"/>
      <c r="E342" s="857"/>
      <c r="F342" s="857"/>
      <c r="G342" s="857"/>
      <c r="H342" s="857"/>
      <c r="I342" s="857"/>
      <c r="J342" s="857"/>
      <c r="K342" s="857"/>
      <c r="L342" s="857"/>
      <c r="M342" s="857"/>
      <c r="N342" s="857"/>
      <c r="O342" s="857"/>
      <c r="P342" s="857"/>
      <c r="Q342" s="83"/>
      <c r="R342" s="83"/>
      <c r="S342" s="83"/>
      <c r="T342" s="336"/>
    </row>
    <row r="343" spans="2:20" ht="19.5" customHeight="1" x14ac:dyDescent="0.3">
      <c r="B343" s="83"/>
      <c r="C343" s="857"/>
      <c r="D343" s="857"/>
      <c r="E343" s="857"/>
      <c r="F343" s="857"/>
      <c r="G343" s="857"/>
      <c r="H343" s="857"/>
      <c r="I343" s="857"/>
      <c r="J343" s="857"/>
      <c r="K343" s="857"/>
      <c r="L343" s="857"/>
      <c r="M343" s="857"/>
      <c r="N343" s="857"/>
      <c r="O343" s="857"/>
      <c r="P343" s="857"/>
      <c r="Q343" s="83"/>
      <c r="R343" s="83"/>
      <c r="S343" s="83"/>
      <c r="T343" s="336"/>
    </row>
    <row r="344" spans="2:20" ht="19.5" customHeight="1" x14ac:dyDescent="0.3">
      <c r="B344" s="13"/>
      <c r="C344" s="588">
        <v>1</v>
      </c>
      <c r="D344" s="18" t="s">
        <v>355</v>
      </c>
      <c r="E344" s="18"/>
      <c r="F344" s="18"/>
      <c r="G344" s="18"/>
      <c r="H344" s="18"/>
      <c r="I344" s="18"/>
      <c r="J344" s="18"/>
      <c r="K344" s="18"/>
      <c r="L344" s="18"/>
      <c r="M344" s="18"/>
      <c r="N344" s="18"/>
      <c r="O344" s="18"/>
      <c r="P344" s="18"/>
      <c r="Q344" s="18"/>
      <c r="R344" s="18"/>
      <c r="S344" s="18"/>
      <c r="T344" s="336"/>
    </row>
    <row r="345" spans="2:20" ht="19.5" customHeight="1" x14ac:dyDescent="0.3">
      <c r="B345" s="13"/>
      <c r="C345" s="588">
        <v>2</v>
      </c>
      <c r="D345" s="18" t="s">
        <v>356</v>
      </c>
      <c r="E345" s="18"/>
      <c r="F345" s="18"/>
      <c r="G345" s="18"/>
      <c r="H345" s="18"/>
      <c r="I345" s="18"/>
      <c r="J345" s="18"/>
      <c r="K345" s="18"/>
      <c r="L345" s="18"/>
      <c r="M345" s="18"/>
      <c r="N345" s="18"/>
      <c r="O345" s="18"/>
      <c r="P345" s="18"/>
      <c r="Q345" s="18"/>
      <c r="R345" s="18"/>
      <c r="S345" s="18"/>
      <c r="T345" s="336"/>
    </row>
    <row r="346" spans="2:20" ht="19.5" customHeight="1" x14ac:dyDescent="0.3">
      <c r="B346" s="13"/>
      <c r="C346" s="588">
        <v>3</v>
      </c>
      <c r="D346" s="18" t="s">
        <v>357</v>
      </c>
      <c r="E346" s="18"/>
      <c r="F346" s="18"/>
      <c r="G346" s="18"/>
      <c r="H346" s="18"/>
      <c r="I346" s="18"/>
      <c r="J346" s="18"/>
      <c r="K346" s="18"/>
      <c r="L346" s="18"/>
      <c r="M346" s="18"/>
      <c r="N346" s="18"/>
      <c r="O346" s="18"/>
      <c r="P346" s="18"/>
      <c r="Q346" s="18"/>
      <c r="R346" s="18"/>
      <c r="S346" s="18"/>
      <c r="T346" s="336"/>
    </row>
    <row r="347" spans="2:20" ht="19.5" customHeight="1" x14ac:dyDescent="0.3">
      <c r="B347" s="13"/>
      <c r="C347" s="588">
        <v>4</v>
      </c>
      <c r="D347" s="18" t="s">
        <v>358</v>
      </c>
      <c r="E347" s="18"/>
      <c r="F347" s="18"/>
      <c r="G347" s="18"/>
      <c r="H347" s="18"/>
      <c r="I347" s="18"/>
      <c r="J347" s="18"/>
      <c r="K347" s="18"/>
      <c r="L347" s="18"/>
      <c r="M347" s="18"/>
      <c r="N347" s="18"/>
      <c r="O347" s="18"/>
      <c r="P347" s="18"/>
      <c r="Q347" s="18"/>
      <c r="R347" s="18"/>
      <c r="S347" s="18"/>
      <c r="T347" s="336"/>
    </row>
    <row r="348" spans="2:20" ht="19.5" customHeight="1" x14ac:dyDescent="0.3">
      <c r="B348" s="13"/>
      <c r="C348" s="593"/>
      <c r="D348" s="18"/>
      <c r="E348" s="18"/>
      <c r="F348" s="18"/>
      <c r="G348" s="18"/>
      <c r="H348" s="18"/>
      <c r="I348" s="18"/>
      <c r="J348" s="18"/>
      <c r="K348" s="18"/>
      <c r="L348" s="18"/>
      <c r="M348" s="18"/>
      <c r="N348" s="18"/>
      <c r="O348" s="18"/>
      <c r="P348" s="18"/>
      <c r="Q348" s="18"/>
      <c r="R348" s="18"/>
      <c r="S348" s="18"/>
      <c r="T348" s="336"/>
    </row>
    <row r="349" spans="2:20" ht="19.5" customHeight="1" x14ac:dyDescent="0.3">
      <c r="B349" s="95"/>
      <c r="C349" s="95"/>
      <c r="D349" s="95"/>
      <c r="E349" s="95"/>
      <c r="F349" s="95"/>
      <c r="G349" s="95"/>
      <c r="H349" s="95"/>
      <c r="I349" s="95"/>
      <c r="J349" s="95"/>
      <c r="K349" s="95"/>
      <c r="L349" s="95"/>
      <c r="M349" s="95"/>
      <c r="N349" s="95"/>
      <c r="O349" s="95"/>
      <c r="P349" s="95"/>
      <c r="Q349" s="95"/>
      <c r="R349" s="95"/>
      <c r="S349" s="95"/>
      <c r="T349" s="95"/>
    </row>
    <row r="350" spans="2:20" ht="19.5" customHeight="1" x14ac:dyDescent="0.3">
      <c r="B350" s="83"/>
      <c r="C350" s="83"/>
      <c r="D350" s="83"/>
      <c r="E350" s="83"/>
      <c r="F350" s="83"/>
      <c r="G350" s="83"/>
      <c r="H350" s="83"/>
      <c r="I350" s="83"/>
      <c r="J350" s="83"/>
      <c r="K350" s="83"/>
      <c r="L350" s="83"/>
      <c r="M350" s="83"/>
      <c r="N350" s="83"/>
      <c r="O350" s="83"/>
      <c r="P350" s="83"/>
      <c r="Q350" s="83"/>
      <c r="R350" s="83"/>
      <c r="S350" s="83"/>
      <c r="T350" s="95"/>
    </row>
    <row r="351" spans="2:20" ht="19.5" customHeight="1" x14ac:dyDescent="0.3">
      <c r="B351" s="13"/>
      <c r="C351" s="123" t="s">
        <v>375</v>
      </c>
      <c r="D351" s="571"/>
      <c r="E351" s="571"/>
      <c r="F351" s="571"/>
      <c r="G351" s="571"/>
      <c r="H351" s="571"/>
      <c r="I351" s="571"/>
      <c r="J351" s="571"/>
      <c r="K351" s="571"/>
      <c r="L351" s="571"/>
      <c r="M351" s="571"/>
      <c r="N351" s="571"/>
      <c r="O351" s="571"/>
      <c r="P351" s="571"/>
      <c r="Q351" s="571"/>
      <c r="R351" s="571"/>
      <c r="S351" s="571"/>
      <c r="T351" s="565"/>
    </row>
    <row r="352" spans="2:20" ht="19.5" customHeight="1" x14ac:dyDescent="0.3">
      <c r="B352" s="159"/>
      <c r="C352" s="159"/>
      <c r="D352" s="159"/>
      <c r="E352" s="159"/>
      <c r="F352" s="159"/>
      <c r="G352" s="159"/>
      <c r="H352" s="159"/>
      <c r="I352" s="159"/>
      <c r="J352" s="159"/>
      <c r="K352" s="159"/>
      <c r="L352" s="159"/>
      <c r="M352" s="159"/>
      <c r="N352" s="159"/>
      <c r="O352" s="159"/>
      <c r="P352" s="159"/>
      <c r="Q352" s="159"/>
      <c r="R352" s="159"/>
      <c r="S352" s="159"/>
      <c r="T352" s="573"/>
    </row>
    <row r="353" spans="2:20" ht="19.5" customHeight="1" x14ac:dyDescent="0.3">
      <c r="B353" s="13"/>
      <c r="C353" s="21" t="s">
        <v>353</v>
      </c>
      <c r="D353" s="21"/>
      <c r="E353" s="21"/>
      <c r="F353" s="21"/>
      <c r="G353" s="21"/>
      <c r="H353" s="21"/>
      <c r="I353" s="21"/>
      <c r="J353" s="21"/>
      <c r="K353" s="21"/>
      <c r="L353" s="21"/>
      <c r="M353" s="21"/>
      <c r="N353" s="21"/>
      <c r="O353" s="21"/>
      <c r="P353" s="21"/>
      <c r="Q353" s="21"/>
      <c r="R353" s="21"/>
      <c r="S353" s="21"/>
      <c r="T353" s="336"/>
    </row>
    <row r="354" spans="2:20" ht="19.5" customHeight="1" x14ac:dyDescent="0.3">
      <c r="B354" s="13"/>
      <c r="C354" s="850" t="s">
        <v>482</v>
      </c>
      <c r="D354" s="850"/>
      <c r="E354" s="577"/>
      <c r="F354" s="549"/>
      <c r="G354" s="549"/>
      <c r="H354" s="549"/>
      <c r="I354" s="549"/>
      <c r="J354" s="549"/>
      <c r="K354" s="549"/>
      <c r="L354" s="549"/>
      <c r="M354" s="549"/>
      <c r="N354" s="549"/>
      <c r="O354" s="549"/>
      <c r="P354" s="549"/>
      <c r="Q354" s="549"/>
      <c r="R354" s="549"/>
      <c r="S354" s="549"/>
      <c r="T354" s="53"/>
    </row>
    <row r="355" spans="2:20" ht="19.5" customHeight="1" x14ac:dyDescent="0.3">
      <c r="B355" s="13"/>
      <c r="C355" s="594"/>
      <c r="D355" s="552"/>
      <c r="E355" s="549"/>
      <c r="F355" s="549"/>
      <c r="G355" s="549"/>
      <c r="H355" s="549"/>
      <c r="I355" s="549"/>
      <c r="J355" s="549"/>
      <c r="K355" s="549"/>
      <c r="L355" s="549"/>
      <c r="M355" s="549"/>
      <c r="N355" s="549"/>
      <c r="O355" s="549"/>
      <c r="P355" s="549"/>
      <c r="Q355" s="549"/>
      <c r="R355" s="549"/>
      <c r="S355" s="549"/>
      <c r="T355" s="53"/>
    </row>
    <row r="356" spans="2:20" ht="19.5" customHeight="1" x14ac:dyDescent="0.3">
      <c r="B356" s="13"/>
      <c r="C356" s="866" t="s">
        <v>921</v>
      </c>
      <c r="D356" s="866"/>
      <c r="E356" s="866"/>
      <c r="F356" s="866"/>
      <c r="G356" s="866"/>
      <c r="H356" s="866"/>
      <c r="I356" s="866"/>
      <c r="J356" s="866"/>
      <c r="K356" s="866"/>
      <c r="L356" s="866"/>
      <c r="M356" s="866"/>
      <c r="N356" s="866"/>
      <c r="O356" s="866"/>
      <c r="P356" s="866"/>
      <c r="Q356" s="866"/>
      <c r="R356" s="866"/>
      <c r="S356" s="595"/>
      <c r="T356" s="596"/>
    </row>
    <row r="357" spans="2:20" ht="19.5" customHeight="1" x14ac:dyDescent="0.3">
      <c r="B357" s="595"/>
      <c r="C357" s="866"/>
      <c r="D357" s="866"/>
      <c r="E357" s="866"/>
      <c r="F357" s="866"/>
      <c r="G357" s="866"/>
      <c r="H357" s="866"/>
      <c r="I357" s="866"/>
      <c r="J357" s="866"/>
      <c r="K357" s="866"/>
      <c r="L357" s="866"/>
      <c r="M357" s="866"/>
      <c r="N357" s="866"/>
      <c r="O357" s="866"/>
      <c r="P357" s="866"/>
      <c r="Q357" s="866"/>
      <c r="R357" s="866"/>
      <c r="S357" s="595"/>
      <c r="T357" s="596"/>
    </row>
    <row r="358" spans="2:20" ht="19.5" customHeight="1" x14ac:dyDescent="0.3">
      <c r="B358" s="595"/>
      <c r="C358" s="866"/>
      <c r="D358" s="866"/>
      <c r="E358" s="866"/>
      <c r="F358" s="866"/>
      <c r="G358" s="866"/>
      <c r="H358" s="866"/>
      <c r="I358" s="866"/>
      <c r="J358" s="866"/>
      <c r="K358" s="866"/>
      <c r="L358" s="866"/>
      <c r="M358" s="866"/>
      <c r="N358" s="866"/>
      <c r="O358" s="866"/>
      <c r="P358" s="866"/>
      <c r="Q358" s="866"/>
      <c r="R358" s="866"/>
      <c r="S358" s="595"/>
      <c r="T358" s="596"/>
    </row>
    <row r="359" spans="2:20" ht="19.5" customHeight="1" x14ac:dyDescent="0.3">
      <c r="B359" s="595"/>
      <c r="C359" s="595"/>
      <c r="D359" s="595"/>
      <c r="E359" s="595"/>
      <c r="F359" s="595"/>
      <c r="G359" s="595"/>
      <c r="H359" s="595"/>
      <c r="I359" s="595"/>
      <c r="J359" s="595"/>
      <c r="K359" s="595"/>
      <c r="L359" s="595"/>
      <c r="M359" s="595"/>
      <c r="N359" s="595"/>
      <c r="O359" s="595"/>
      <c r="P359" s="595"/>
      <c r="Q359" s="595"/>
      <c r="R359" s="595"/>
      <c r="S359" s="595"/>
      <c r="T359" s="596"/>
    </row>
    <row r="360" spans="2:20" ht="19.5" customHeight="1" x14ac:dyDescent="0.3">
      <c r="B360" s="13"/>
      <c r="C360" s="21" t="s">
        <v>374</v>
      </c>
      <c r="D360" s="21"/>
      <c r="E360" s="21"/>
      <c r="F360" s="21"/>
      <c r="G360" s="21"/>
      <c r="H360" s="21"/>
      <c r="I360" s="21"/>
      <c r="J360" s="21"/>
      <c r="K360" s="21"/>
      <c r="L360" s="21"/>
      <c r="M360" s="21"/>
      <c r="N360" s="21"/>
      <c r="O360" s="21"/>
      <c r="P360" s="21"/>
      <c r="Q360" s="21"/>
      <c r="R360" s="21"/>
      <c r="S360" s="21"/>
      <c r="T360" s="336"/>
    </row>
    <row r="361" spans="2:20" ht="19.5" customHeight="1" x14ac:dyDescent="0.3">
      <c r="B361" s="13"/>
      <c r="C361" s="852" t="s">
        <v>543</v>
      </c>
      <c r="D361" s="852"/>
      <c r="E361" s="852"/>
      <c r="F361" s="852"/>
      <c r="G361" s="852"/>
      <c r="H361" s="852"/>
      <c r="I361" s="852"/>
      <c r="J361" s="852"/>
      <c r="K361" s="852"/>
      <c r="L361" s="852"/>
      <c r="M361" s="852"/>
      <c r="N361" s="852"/>
      <c r="O361" s="560"/>
      <c r="P361" s="21"/>
      <c r="Q361" s="21"/>
      <c r="R361" s="21"/>
      <c r="S361" s="560"/>
      <c r="T361" s="561"/>
    </row>
    <row r="362" spans="2:20" ht="19.5" customHeight="1" x14ac:dyDescent="0.3">
      <c r="B362" s="13"/>
      <c r="C362" s="852" t="s">
        <v>544</v>
      </c>
      <c r="D362" s="852"/>
      <c r="E362" s="852"/>
      <c r="F362" s="852"/>
      <c r="G362" s="852"/>
      <c r="H362" s="852"/>
      <c r="I362" s="852"/>
      <c r="J362" s="852"/>
      <c r="K362" s="852"/>
      <c r="L362" s="852"/>
      <c r="M362" s="852"/>
      <c r="N362" s="852"/>
      <c r="O362" s="852"/>
      <c r="P362" s="21"/>
      <c r="Q362" s="21"/>
      <c r="R362" s="21"/>
      <c r="S362" s="560"/>
      <c r="T362" s="561"/>
    </row>
    <row r="363" spans="2:20" ht="19.5" customHeight="1" x14ac:dyDescent="0.3">
      <c r="B363" s="13"/>
      <c r="C363" s="852" t="s">
        <v>545</v>
      </c>
      <c r="D363" s="852"/>
      <c r="E363" s="852"/>
      <c r="F363" s="852"/>
      <c r="G363" s="852"/>
      <c r="H363" s="852"/>
      <c r="I363" s="852"/>
      <c r="J363" s="852"/>
      <c r="K363" s="852"/>
      <c r="L363" s="852"/>
      <c r="M363" s="852"/>
      <c r="N363" s="852"/>
      <c r="O363" s="852"/>
      <c r="P363" s="21"/>
      <c r="Q363" s="21"/>
      <c r="R363" s="21"/>
      <c r="S363" s="560"/>
      <c r="T363" s="561"/>
    </row>
    <row r="364" spans="2:20" ht="19.5" customHeight="1" x14ac:dyDescent="0.3">
      <c r="B364" s="13"/>
      <c r="C364" s="21"/>
      <c r="D364" s="21"/>
      <c r="E364" s="21"/>
      <c r="F364" s="21"/>
      <c r="G364" s="21"/>
      <c r="H364" s="21"/>
      <c r="I364" s="21"/>
      <c r="J364" s="21"/>
      <c r="K364" s="21"/>
      <c r="L364" s="21"/>
      <c r="M364" s="21"/>
      <c r="N364" s="21"/>
      <c r="O364" s="21"/>
      <c r="P364" s="21"/>
      <c r="Q364" s="21"/>
      <c r="R364" s="21"/>
      <c r="S364" s="21"/>
      <c r="T364" s="336"/>
    </row>
    <row r="365" spans="2:20" ht="19.5" customHeight="1" x14ac:dyDescent="0.3">
      <c r="B365" s="13"/>
      <c r="C365" s="698" t="s">
        <v>922</v>
      </c>
      <c r="D365" s="698"/>
      <c r="E365" s="698"/>
      <c r="F365" s="698"/>
      <c r="G365" s="698"/>
      <c r="H365" s="698"/>
      <c r="I365" s="698"/>
      <c r="J365" s="698"/>
      <c r="K365" s="698"/>
      <c r="L365" s="698"/>
      <c r="M365" s="698"/>
      <c r="N365" s="698"/>
      <c r="O365" s="698"/>
      <c r="P365" s="698"/>
      <c r="Q365" s="698"/>
      <c r="R365" s="21"/>
      <c r="S365" s="21"/>
      <c r="T365" s="336"/>
    </row>
    <row r="366" spans="2:20" ht="19.5" customHeight="1" x14ac:dyDescent="0.3">
      <c r="B366" s="13"/>
      <c r="C366" s="698"/>
      <c r="D366" s="698"/>
      <c r="E366" s="698"/>
      <c r="F366" s="698"/>
      <c r="G366" s="698"/>
      <c r="H366" s="698"/>
      <c r="I366" s="698"/>
      <c r="J366" s="698"/>
      <c r="K366" s="698"/>
      <c r="L366" s="698"/>
      <c r="M366" s="698"/>
      <c r="N366" s="698"/>
      <c r="O366" s="698"/>
      <c r="P366" s="698"/>
      <c r="Q366" s="698"/>
      <c r="R366" s="21"/>
      <c r="S366" s="21"/>
      <c r="T366" s="336"/>
    </row>
    <row r="367" spans="2:20" ht="19.5" customHeight="1" x14ac:dyDescent="0.3">
      <c r="B367" s="13"/>
      <c r="C367" s="17"/>
      <c r="D367" s="17"/>
      <c r="E367" s="17"/>
      <c r="F367" s="17"/>
      <c r="G367" s="17"/>
      <c r="H367" s="17"/>
      <c r="I367" s="17"/>
      <c r="J367" s="17"/>
      <c r="K367" s="17"/>
      <c r="L367" s="17"/>
      <c r="M367" s="17"/>
      <c r="N367" s="17"/>
      <c r="O367" s="17"/>
      <c r="P367" s="17"/>
      <c r="Q367" s="17"/>
      <c r="R367" s="17"/>
      <c r="S367" s="17"/>
      <c r="T367" s="1"/>
    </row>
    <row r="368" spans="2:20" ht="19.5" customHeight="1" x14ac:dyDescent="0.3">
      <c r="B368" s="13"/>
      <c r="C368" s="21" t="s">
        <v>751</v>
      </c>
      <c r="D368" s="21"/>
      <c r="E368" s="21"/>
      <c r="F368" s="21"/>
      <c r="G368" s="21"/>
      <c r="H368" s="21"/>
      <c r="I368" s="21"/>
      <c r="J368" s="21"/>
      <c r="K368" s="21"/>
      <c r="L368" s="21"/>
      <c r="M368" s="21"/>
      <c r="N368" s="21"/>
      <c r="O368" s="21"/>
      <c r="P368" s="21"/>
      <c r="Q368" s="21"/>
      <c r="R368" s="21"/>
      <c r="S368" s="21"/>
      <c r="T368" s="336"/>
    </row>
    <row r="369" spans="2:20" ht="19.5" customHeight="1" x14ac:dyDescent="0.3">
      <c r="B369" s="13"/>
      <c r="C369" s="695" t="s">
        <v>809</v>
      </c>
      <c r="D369" s="695"/>
      <c r="E369" s="695"/>
      <c r="F369" s="695"/>
      <c r="G369" s="695"/>
      <c r="H369" s="695"/>
      <c r="I369" s="695"/>
      <c r="J369" s="695"/>
      <c r="K369" s="695"/>
      <c r="L369" s="695"/>
      <c r="M369" s="695"/>
      <c r="N369" s="695"/>
      <c r="O369" s="695"/>
      <c r="P369" s="695"/>
      <c r="Q369" s="695"/>
      <c r="R369" s="17"/>
      <c r="S369" s="17"/>
      <c r="T369" s="1"/>
    </row>
    <row r="370" spans="2:20" ht="19.5" customHeight="1" x14ac:dyDescent="0.3">
      <c r="B370" s="13"/>
      <c r="C370" s="695"/>
      <c r="D370" s="695"/>
      <c r="E370" s="695"/>
      <c r="F370" s="695"/>
      <c r="G370" s="695"/>
      <c r="H370" s="695"/>
      <c r="I370" s="695"/>
      <c r="J370" s="695"/>
      <c r="K370" s="695"/>
      <c r="L370" s="695"/>
      <c r="M370" s="695"/>
      <c r="N370" s="695"/>
      <c r="O370" s="695"/>
      <c r="P370" s="695"/>
      <c r="Q370" s="695"/>
      <c r="R370" s="17"/>
      <c r="S370" s="17"/>
      <c r="T370" s="1"/>
    </row>
    <row r="371" spans="2:20" ht="19.5" customHeight="1" x14ac:dyDescent="0.3">
      <c r="B371" s="13"/>
      <c r="C371" s="556" t="s">
        <v>111</v>
      </c>
      <c r="D371" s="566" t="s">
        <v>752</v>
      </c>
      <c r="E371" s="17"/>
      <c r="F371" s="17"/>
      <c r="G371" s="17"/>
      <c r="H371" s="17"/>
      <c r="I371" s="17"/>
      <c r="J371" s="17"/>
      <c r="K371" s="17"/>
      <c r="L371" s="17"/>
      <c r="M371" s="17"/>
      <c r="N371" s="17"/>
      <c r="O371" s="17"/>
      <c r="P371" s="17"/>
      <c r="Q371" s="17"/>
      <c r="R371" s="17"/>
      <c r="S371" s="17"/>
      <c r="T371" s="1"/>
    </row>
    <row r="372" spans="2:20" ht="19.5" customHeight="1" x14ac:dyDescent="0.3">
      <c r="B372" s="13"/>
      <c r="C372" s="556" t="s">
        <v>111</v>
      </c>
      <c r="D372" s="17" t="s">
        <v>376</v>
      </c>
      <c r="E372" s="17"/>
      <c r="F372" s="17"/>
      <c r="G372" s="17"/>
      <c r="H372" s="17"/>
      <c r="I372" s="17"/>
      <c r="J372" s="17"/>
      <c r="K372" s="17"/>
      <c r="L372" s="17"/>
      <c r="M372" s="17"/>
      <c r="N372" s="17"/>
      <c r="O372" s="17"/>
      <c r="P372" s="17"/>
      <c r="Q372" s="17"/>
      <c r="R372" s="17"/>
      <c r="S372" s="17"/>
      <c r="T372" s="1"/>
    </row>
    <row r="373" spans="2:20" ht="19.5" customHeight="1" x14ac:dyDescent="0.3">
      <c r="B373" s="13"/>
      <c r="C373" s="556" t="s">
        <v>111</v>
      </c>
      <c r="D373" s="17" t="s">
        <v>377</v>
      </c>
      <c r="E373" s="17"/>
      <c r="F373" s="17"/>
      <c r="G373" s="17"/>
      <c r="H373" s="17"/>
      <c r="I373" s="17"/>
      <c r="J373" s="17"/>
      <c r="K373" s="17"/>
      <c r="L373" s="17"/>
      <c r="M373" s="17"/>
      <c r="N373" s="17"/>
      <c r="O373" s="17"/>
      <c r="P373" s="17"/>
      <c r="Q373" s="17"/>
      <c r="R373" s="17"/>
      <c r="S373" s="17"/>
      <c r="T373" s="1"/>
    </row>
    <row r="374" spans="2:20" ht="19.5" customHeight="1" x14ac:dyDescent="0.3">
      <c r="B374" s="13"/>
      <c r="C374" s="556" t="s">
        <v>111</v>
      </c>
      <c r="D374" s="17" t="s">
        <v>378</v>
      </c>
      <c r="E374" s="17"/>
      <c r="F374" s="17"/>
      <c r="G374" s="17"/>
      <c r="H374" s="17"/>
      <c r="I374" s="17"/>
      <c r="J374" s="17"/>
      <c r="K374" s="17"/>
      <c r="L374" s="17"/>
      <c r="M374" s="17"/>
      <c r="N374" s="17"/>
      <c r="O374" s="17"/>
      <c r="P374" s="17"/>
      <c r="Q374" s="17"/>
      <c r="R374" s="17"/>
      <c r="S374" s="17"/>
      <c r="T374" s="1"/>
    </row>
    <row r="375" spans="2:20" ht="19.5" customHeight="1" x14ac:dyDescent="0.3">
      <c r="B375" s="13"/>
      <c r="C375" s="17"/>
      <c r="D375" s="17"/>
      <c r="E375" s="17"/>
      <c r="F375" s="17"/>
      <c r="G375" s="17"/>
      <c r="H375" s="17"/>
      <c r="I375" s="17"/>
      <c r="J375" s="17"/>
      <c r="K375" s="17"/>
      <c r="L375" s="17"/>
      <c r="M375" s="17"/>
      <c r="N375" s="17"/>
      <c r="O375" s="17"/>
      <c r="P375" s="17"/>
      <c r="Q375" s="17"/>
      <c r="R375" s="17"/>
      <c r="S375" s="17"/>
      <c r="T375" s="1"/>
    </row>
    <row r="376" spans="2:20" ht="19.5" customHeight="1" x14ac:dyDescent="0.3">
      <c r="B376" s="13"/>
      <c r="C376" s="21" t="s">
        <v>379</v>
      </c>
      <c r="D376" s="21"/>
      <c r="E376" s="21"/>
      <c r="F376" s="21"/>
      <c r="G376" s="21"/>
      <c r="H376" s="21"/>
      <c r="I376" s="21"/>
      <c r="J376" s="21"/>
      <c r="K376" s="21"/>
      <c r="L376" s="21"/>
      <c r="M376" s="21"/>
      <c r="N376" s="21"/>
      <c r="O376" s="21"/>
      <c r="P376" s="21"/>
      <c r="Q376" s="21"/>
      <c r="R376" s="21"/>
      <c r="S376" s="21"/>
      <c r="T376" s="336"/>
    </row>
    <row r="377" spans="2:20" ht="19.5" customHeight="1" x14ac:dyDescent="0.3">
      <c r="B377" s="13"/>
      <c r="C377" s="695" t="s">
        <v>811</v>
      </c>
      <c r="D377" s="695"/>
      <c r="E377" s="695"/>
      <c r="F377" s="695"/>
      <c r="G377" s="695"/>
      <c r="H377" s="695"/>
      <c r="I377" s="695"/>
      <c r="J377" s="695"/>
      <c r="K377" s="695"/>
      <c r="L377" s="695"/>
      <c r="M377" s="695"/>
      <c r="N377" s="695"/>
      <c r="O377" s="695"/>
      <c r="P377" s="695"/>
      <c r="Q377" s="695"/>
      <c r="R377" s="17"/>
      <c r="S377" s="17"/>
      <c r="T377" s="1"/>
    </row>
    <row r="378" spans="2:20" ht="19.5" customHeight="1" x14ac:dyDescent="0.3">
      <c r="B378" s="13"/>
      <c r="C378" s="695"/>
      <c r="D378" s="695"/>
      <c r="E378" s="695"/>
      <c r="F378" s="695"/>
      <c r="G378" s="695"/>
      <c r="H378" s="695"/>
      <c r="I378" s="695"/>
      <c r="J378" s="695"/>
      <c r="K378" s="695"/>
      <c r="L378" s="695"/>
      <c r="M378" s="695"/>
      <c r="N378" s="695"/>
      <c r="O378" s="695"/>
      <c r="P378" s="695"/>
      <c r="Q378" s="695"/>
      <c r="R378" s="17"/>
      <c r="S378" s="17"/>
      <c r="T378" s="1"/>
    </row>
    <row r="379" spans="2:20" ht="19.5" customHeight="1" x14ac:dyDescent="0.3">
      <c r="B379" s="13"/>
      <c r="C379" s="556" t="s">
        <v>111</v>
      </c>
      <c r="D379" s="17" t="s">
        <v>380</v>
      </c>
      <c r="E379" s="17"/>
      <c r="F379" s="17"/>
      <c r="G379" s="17"/>
      <c r="H379" s="17"/>
      <c r="I379" s="17"/>
      <c r="J379" s="17"/>
      <c r="K379" s="17"/>
      <c r="L379" s="17"/>
      <c r="M379" s="17"/>
      <c r="N379" s="17"/>
      <c r="O379" s="17"/>
      <c r="P379" s="17"/>
      <c r="Q379" s="17"/>
      <c r="R379" s="17"/>
      <c r="S379" s="17"/>
      <c r="T379" s="1"/>
    </row>
    <row r="380" spans="2:20" ht="19.5" customHeight="1" x14ac:dyDescent="0.3">
      <c r="B380" s="13"/>
      <c r="C380" s="556" t="s">
        <v>111</v>
      </c>
      <c r="D380" s="17" t="s">
        <v>381</v>
      </c>
      <c r="E380" s="17"/>
      <c r="F380" s="17"/>
      <c r="G380" s="17"/>
      <c r="H380" s="17"/>
      <c r="I380" s="17"/>
      <c r="J380" s="17"/>
      <c r="K380" s="17"/>
      <c r="L380" s="17"/>
      <c r="M380" s="17"/>
      <c r="N380" s="17"/>
      <c r="O380" s="17"/>
      <c r="P380" s="17"/>
      <c r="Q380" s="17"/>
      <c r="R380" s="17"/>
      <c r="S380" s="17"/>
      <c r="T380" s="1"/>
    </row>
    <row r="381" spans="2:20" ht="19.5" customHeight="1" x14ac:dyDescent="0.3">
      <c r="B381" s="13"/>
      <c r="C381" s="556" t="s">
        <v>111</v>
      </c>
      <c r="D381" s="17" t="s">
        <v>381</v>
      </c>
      <c r="E381" s="17"/>
      <c r="F381" s="17"/>
      <c r="G381" s="17"/>
      <c r="H381" s="17"/>
      <c r="I381" s="17"/>
      <c r="J381" s="17"/>
      <c r="K381" s="17"/>
      <c r="L381" s="17"/>
      <c r="M381" s="17"/>
      <c r="N381" s="17"/>
      <c r="O381" s="17"/>
      <c r="P381" s="17"/>
      <c r="Q381" s="17"/>
      <c r="R381" s="17"/>
      <c r="S381" s="17"/>
      <c r="T381" s="1"/>
    </row>
    <row r="382" spans="2:20" ht="19.5" customHeight="1" x14ac:dyDescent="0.3">
      <c r="B382" s="13"/>
      <c r="C382" s="556" t="s">
        <v>111</v>
      </c>
      <c r="D382" s="17" t="s">
        <v>382</v>
      </c>
      <c r="E382" s="17"/>
      <c r="F382" s="17"/>
      <c r="G382" s="17"/>
      <c r="H382" s="17"/>
      <c r="I382" s="17"/>
      <c r="J382" s="17"/>
      <c r="K382" s="17"/>
      <c r="L382" s="17"/>
      <c r="M382" s="17"/>
      <c r="N382" s="17"/>
      <c r="O382" s="17"/>
      <c r="P382" s="17"/>
      <c r="Q382" s="17"/>
      <c r="R382" s="17"/>
      <c r="S382" s="17"/>
      <c r="T382" s="1"/>
    </row>
    <row r="383" spans="2:20" ht="19.5" customHeight="1" x14ac:dyDescent="0.3">
      <c r="B383" s="13"/>
      <c r="C383" s="556" t="s">
        <v>111</v>
      </c>
      <c r="D383" s="17" t="s">
        <v>383</v>
      </c>
      <c r="E383" s="17"/>
      <c r="F383" s="17"/>
      <c r="G383" s="17"/>
      <c r="H383" s="17"/>
      <c r="I383" s="17"/>
      <c r="J383" s="17"/>
      <c r="K383" s="17"/>
      <c r="L383" s="17"/>
      <c r="M383" s="17"/>
      <c r="N383" s="17"/>
      <c r="O383" s="17"/>
      <c r="P383" s="17"/>
      <c r="Q383" s="17"/>
      <c r="R383" s="17"/>
      <c r="S383" s="17"/>
      <c r="T383" s="1"/>
    </row>
    <row r="384" spans="2:20" ht="19.5" customHeight="1" x14ac:dyDescent="0.3">
      <c r="B384" s="13"/>
      <c r="C384" s="556" t="s">
        <v>111</v>
      </c>
      <c r="D384" s="695" t="s">
        <v>384</v>
      </c>
      <c r="E384" s="695"/>
      <c r="F384" s="695"/>
      <c r="G384" s="695"/>
      <c r="H384" s="695"/>
      <c r="I384" s="695"/>
      <c r="J384" s="695"/>
      <c r="K384" s="695"/>
      <c r="L384" s="695"/>
      <c r="M384" s="695"/>
      <c r="N384" s="17"/>
      <c r="O384" s="17"/>
      <c r="P384" s="17"/>
      <c r="Q384" s="17"/>
      <c r="R384" s="17"/>
      <c r="S384" s="17"/>
      <c r="T384" s="1"/>
    </row>
    <row r="385" spans="2:20" ht="19.5" customHeight="1" x14ac:dyDescent="0.3">
      <c r="B385" s="13"/>
      <c r="C385" s="556"/>
      <c r="D385" s="695"/>
      <c r="E385" s="695"/>
      <c r="F385" s="695"/>
      <c r="G385" s="695"/>
      <c r="H385" s="695"/>
      <c r="I385" s="695"/>
      <c r="J385" s="695"/>
      <c r="K385" s="695"/>
      <c r="L385" s="695"/>
      <c r="M385" s="695"/>
      <c r="N385" s="17"/>
      <c r="O385" s="17"/>
      <c r="P385" s="17"/>
      <c r="Q385" s="848"/>
      <c r="R385" s="848"/>
      <c r="S385" s="848"/>
      <c r="T385" s="1"/>
    </row>
    <row r="386" spans="2:20" ht="19.5" customHeight="1" x14ac:dyDescent="0.3">
      <c r="B386" s="17"/>
      <c r="C386" s="17"/>
      <c r="D386" s="17"/>
      <c r="E386" s="17"/>
      <c r="F386" s="17"/>
      <c r="G386" s="17"/>
      <c r="H386" s="17"/>
      <c r="I386" s="17"/>
      <c r="J386" s="17"/>
      <c r="K386" s="17"/>
      <c r="L386" s="17"/>
      <c r="M386" s="17"/>
      <c r="N386" s="17"/>
      <c r="O386" s="17"/>
      <c r="P386" s="17"/>
      <c r="Q386" s="848"/>
      <c r="R386" s="848"/>
      <c r="S386" s="848"/>
      <c r="T386" s="1"/>
    </row>
    <row r="387" spans="2:20" ht="19.5" customHeight="1" x14ac:dyDescent="0.3">
      <c r="B387" s="13"/>
      <c r="C387" s="21" t="s">
        <v>385</v>
      </c>
      <c r="D387" s="21"/>
      <c r="E387" s="21"/>
      <c r="F387" s="21"/>
      <c r="G387" s="21"/>
      <c r="H387" s="21"/>
      <c r="I387" s="21"/>
      <c r="J387" s="21"/>
      <c r="K387" s="21"/>
      <c r="L387" s="21"/>
      <c r="M387" s="21"/>
      <c r="N387" s="21"/>
      <c r="O387" s="21"/>
      <c r="P387" s="21"/>
      <c r="Q387" s="21"/>
      <c r="R387" s="21"/>
      <c r="S387" s="21"/>
      <c r="T387" s="336"/>
    </row>
    <row r="388" spans="2:20" ht="19.5" customHeight="1" x14ac:dyDescent="0.3">
      <c r="B388" s="13"/>
      <c r="C388" s="695" t="s">
        <v>810</v>
      </c>
      <c r="D388" s="695"/>
      <c r="E388" s="695"/>
      <c r="F388" s="695"/>
      <c r="G388" s="695"/>
      <c r="H388" s="695"/>
      <c r="I388" s="695"/>
      <c r="J388" s="695"/>
      <c r="K388" s="695"/>
      <c r="L388" s="695"/>
      <c r="M388" s="695"/>
      <c r="N388" s="695"/>
      <c r="O388" s="695"/>
      <c r="P388" s="695"/>
      <c r="Q388" s="695"/>
      <c r="R388" s="17"/>
      <c r="S388" s="17"/>
      <c r="T388" s="1"/>
    </row>
    <row r="389" spans="2:20" ht="19.5" customHeight="1" x14ac:dyDescent="0.3">
      <c r="B389" s="17"/>
      <c r="C389" s="695"/>
      <c r="D389" s="695"/>
      <c r="E389" s="695"/>
      <c r="F389" s="695"/>
      <c r="G389" s="695"/>
      <c r="H389" s="695"/>
      <c r="I389" s="695"/>
      <c r="J389" s="695"/>
      <c r="K389" s="695"/>
      <c r="L389" s="695"/>
      <c r="M389" s="695"/>
      <c r="N389" s="695"/>
      <c r="O389" s="695"/>
      <c r="P389" s="695"/>
      <c r="Q389" s="695"/>
      <c r="R389" s="17"/>
      <c r="S389" s="17"/>
      <c r="T389" s="1"/>
    </row>
    <row r="390" spans="2:20" ht="19.5" customHeight="1" x14ac:dyDescent="0.3">
      <c r="B390" s="13"/>
      <c r="C390" s="556" t="s">
        <v>111</v>
      </c>
      <c r="D390" s="17" t="s">
        <v>386</v>
      </c>
      <c r="E390" s="17"/>
      <c r="F390" s="17"/>
      <c r="G390" s="17"/>
      <c r="H390" s="17"/>
      <c r="I390" s="17"/>
      <c r="J390" s="17"/>
      <c r="K390" s="17"/>
      <c r="L390" s="17"/>
      <c r="M390" s="17"/>
      <c r="N390" s="17"/>
      <c r="O390" s="17"/>
      <c r="P390" s="17"/>
      <c r="Q390" s="17"/>
      <c r="R390" s="17"/>
      <c r="S390" s="17"/>
      <c r="T390" s="1"/>
    </row>
    <row r="391" spans="2:20" ht="19.5" customHeight="1" x14ac:dyDescent="0.3">
      <c r="B391" s="13"/>
      <c r="C391" s="556" t="s">
        <v>111</v>
      </c>
      <c r="D391" s="695" t="s">
        <v>387</v>
      </c>
      <c r="E391" s="695"/>
      <c r="F391" s="695"/>
      <c r="G391" s="695"/>
      <c r="H391" s="695"/>
      <c r="I391" s="695"/>
      <c r="J391" s="695"/>
      <c r="K391" s="695"/>
      <c r="L391" s="695"/>
      <c r="M391" s="695"/>
      <c r="N391" s="695"/>
      <c r="O391" s="695"/>
      <c r="P391" s="695"/>
      <c r="Q391" s="83"/>
      <c r="R391" s="83"/>
      <c r="S391" s="83"/>
      <c r="T391" s="1"/>
    </row>
    <row r="392" spans="2:20" ht="19.5" customHeight="1" x14ac:dyDescent="0.3">
      <c r="B392" s="13"/>
      <c r="C392" s="556"/>
      <c r="D392" s="695"/>
      <c r="E392" s="695"/>
      <c r="F392" s="695"/>
      <c r="G392" s="695"/>
      <c r="H392" s="695"/>
      <c r="I392" s="695"/>
      <c r="J392" s="695"/>
      <c r="K392" s="695"/>
      <c r="L392" s="695"/>
      <c r="M392" s="695"/>
      <c r="N392" s="695"/>
      <c r="O392" s="695"/>
      <c r="P392" s="695"/>
      <c r="Q392" s="83"/>
      <c r="R392" s="83"/>
      <c r="S392" s="83"/>
      <c r="T392" s="1"/>
    </row>
    <row r="393" spans="2:20" ht="19.5" customHeight="1" x14ac:dyDescent="0.3">
      <c r="B393" s="13"/>
      <c r="C393" s="556" t="s">
        <v>111</v>
      </c>
      <c r="D393" s="17" t="s">
        <v>388</v>
      </c>
      <c r="E393" s="17"/>
      <c r="F393" s="17"/>
      <c r="G393" s="17"/>
      <c r="H393" s="17"/>
      <c r="I393" s="17"/>
      <c r="J393" s="17"/>
      <c r="K393" s="17"/>
      <c r="L393" s="17"/>
      <c r="M393" s="17"/>
      <c r="N393" s="17"/>
      <c r="O393" s="17"/>
      <c r="P393" s="17"/>
      <c r="Q393" s="17"/>
      <c r="R393" s="17"/>
      <c r="S393" s="17"/>
      <c r="T393" s="1"/>
    </row>
    <row r="394" spans="2:20" ht="19.5" customHeight="1" x14ac:dyDescent="0.3">
      <c r="B394" s="13"/>
      <c r="C394" s="556" t="s">
        <v>111</v>
      </c>
      <c r="D394" s="17" t="s">
        <v>389</v>
      </c>
      <c r="E394" s="17"/>
      <c r="F394" s="17"/>
      <c r="G394" s="17"/>
      <c r="H394" s="17"/>
      <c r="I394" s="17"/>
      <c r="J394" s="17"/>
      <c r="K394" s="17"/>
      <c r="L394" s="17"/>
      <c r="M394" s="17"/>
      <c r="N394" s="17"/>
      <c r="O394" s="17"/>
      <c r="P394" s="17"/>
      <c r="Q394" s="17"/>
      <c r="R394" s="17"/>
      <c r="S394" s="17"/>
      <c r="T394" s="1"/>
    </row>
    <row r="395" spans="2:20" ht="19.5" customHeight="1" x14ac:dyDescent="0.3">
      <c r="B395" s="13"/>
      <c r="C395" s="556" t="s">
        <v>111</v>
      </c>
      <c r="D395" s="17" t="s">
        <v>390</v>
      </c>
      <c r="E395" s="17"/>
      <c r="F395" s="17"/>
      <c r="G395" s="17"/>
      <c r="H395" s="17"/>
      <c r="I395" s="17"/>
      <c r="J395" s="17"/>
      <c r="K395" s="17"/>
      <c r="L395" s="17"/>
      <c r="M395" s="17"/>
      <c r="N395" s="17"/>
      <c r="O395" s="17"/>
      <c r="P395" s="17"/>
      <c r="Q395" s="17"/>
      <c r="R395" s="17"/>
      <c r="S395" s="17"/>
      <c r="T395" s="1"/>
    </row>
    <row r="396" spans="2:20" ht="19.5" customHeight="1" x14ac:dyDescent="0.3">
      <c r="B396" s="13"/>
      <c r="C396" s="556" t="s">
        <v>111</v>
      </c>
      <c r="D396" s="17" t="s">
        <v>391</v>
      </c>
      <c r="E396" s="17"/>
      <c r="F396" s="17"/>
      <c r="G396" s="17"/>
      <c r="H396" s="17"/>
      <c r="I396" s="17"/>
      <c r="J396" s="17"/>
      <c r="K396" s="17"/>
      <c r="L396" s="17"/>
      <c r="M396" s="17"/>
      <c r="N396" s="17"/>
      <c r="O396" s="17"/>
      <c r="P396" s="17"/>
      <c r="Q396" s="17"/>
      <c r="R396" s="17"/>
      <c r="S396" s="17"/>
      <c r="T396" s="1"/>
    </row>
    <row r="397" spans="2:20" ht="19.5" customHeight="1" x14ac:dyDescent="0.3">
      <c r="B397" s="17"/>
      <c r="C397" s="17"/>
      <c r="D397" s="17"/>
      <c r="E397" s="17"/>
      <c r="F397" s="17"/>
      <c r="G397" s="17"/>
      <c r="H397" s="17"/>
      <c r="I397" s="17"/>
      <c r="J397" s="17"/>
      <c r="K397" s="17"/>
      <c r="L397" s="17"/>
      <c r="M397" s="17"/>
      <c r="N397" s="17"/>
      <c r="O397" s="17"/>
      <c r="P397" s="17"/>
      <c r="Q397" s="17"/>
      <c r="R397" s="17"/>
      <c r="S397" s="17"/>
      <c r="T397" s="1"/>
    </row>
    <row r="398" spans="2:20" ht="19.5" customHeight="1" x14ac:dyDescent="0.3">
      <c r="B398" s="13"/>
      <c r="C398" s="21" t="s">
        <v>392</v>
      </c>
      <c r="D398" s="21"/>
      <c r="E398" s="21"/>
      <c r="F398" s="21"/>
      <c r="G398" s="21"/>
      <c r="H398" s="21"/>
      <c r="I398" s="21"/>
      <c r="J398" s="21"/>
      <c r="K398" s="21"/>
      <c r="L398" s="21"/>
      <c r="M398" s="21"/>
      <c r="N398" s="21"/>
      <c r="O398" s="21"/>
      <c r="P398" s="21"/>
      <c r="Q398" s="21"/>
      <c r="R398" s="21"/>
      <c r="S398" s="21"/>
      <c r="T398" s="336"/>
    </row>
    <row r="399" spans="2:20" ht="19.5" customHeight="1" x14ac:dyDescent="0.3">
      <c r="B399" s="13"/>
      <c r="C399" s="857" t="s">
        <v>754</v>
      </c>
      <c r="D399" s="857"/>
      <c r="E399" s="857"/>
      <c r="F399" s="857"/>
      <c r="G399" s="857"/>
      <c r="H399" s="857"/>
      <c r="I399" s="857"/>
      <c r="J399" s="857"/>
      <c r="K399" s="857"/>
      <c r="L399" s="857"/>
      <c r="M399" s="857"/>
      <c r="N399" s="857"/>
      <c r="O399" s="857"/>
      <c r="P399" s="857"/>
      <c r="Q399" s="857"/>
      <c r="R399" s="857"/>
      <c r="S399" s="17"/>
      <c r="T399" s="1"/>
    </row>
    <row r="400" spans="2:20" ht="19.5" customHeight="1" x14ac:dyDescent="0.3">
      <c r="B400" s="13"/>
      <c r="C400" s="857"/>
      <c r="D400" s="857"/>
      <c r="E400" s="857"/>
      <c r="F400" s="857"/>
      <c r="G400" s="857"/>
      <c r="H400" s="857"/>
      <c r="I400" s="857"/>
      <c r="J400" s="857"/>
      <c r="K400" s="857"/>
      <c r="L400" s="857"/>
      <c r="M400" s="857"/>
      <c r="N400" s="857"/>
      <c r="O400" s="857"/>
      <c r="P400" s="857"/>
      <c r="Q400" s="857"/>
      <c r="R400" s="857"/>
      <c r="S400" s="17"/>
      <c r="T400" s="1"/>
    </row>
    <row r="401" spans="2:20" ht="19.5" customHeight="1" x14ac:dyDescent="0.3">
      <c r="B401" s="13"/>
      <c r="C401" s="857"/>
      <c r="D401" s="857"/>
      <c r="E401" s="857"/>
      <c r="F401" s="857"/>
      <c r="G401" s="857"/>
      <c r="H401" s="857"/>
      <c r="I401" s="857"/>
      <c r="J401" s="857"/>
      <c r="K401" s="857"/>
      <c r="L401" s="857"/>
      <c r="M401" s="857"/>
      <c r="N401" s="857"/>
      <c r="O401" s="857"/>
      <c r="P401" s="857"/>
      <c r="Q401" s="857"/>
      <c r="R401" s="857"/>
      <c r="S401" s="17"/>
      <c r="T401" s="1"/>
    </row>
    <row r="402" spans="2:20" ht="19.5" customHeight="1" x14ac:dyDescent="0.3">
      <c r="B402" s="13"/>
      <c r="C402" s="857"/>
      <c r="D402" s="857"/>
      <c r="E402" s="857"/>
      <c r="F402" s="857"/>
      <c r="G402" s="857"/>
      <c r="H402" s="857"/>
      <c r="I402" s="857"/>
      <c r="J402" s="857"/>
      <c r="K402" s="857"/>
      <c r="L402" s="857"/>
      <c r="M402" s="857"/>
      <c r="N402" s="857"/>
      <c r="O402" s="857"/>
      <c r="P402" s="857"/>
      <c r="Q402" s="857"/>
      <c r="R402" s="857"/>
      <c r="S402" s="17"/>
      <c r="T402" s="1"/>
    </row>
    <row r="403" spans="2:20" ht="19.5" customHeight="1" x14ac:dyDescent="0.3">
      <c r="B403" s="13"/>
      <c r="C403" s="17"/>
      <c r="D403" s="17"/>
      <c r="E403" s="17"/>
      <c r="F403" s="17"/>
      <c r="G403" s="17"/>
      <c r="H403" s="17"/>
      <c r="I403" s="17"/>
      <c r="J403" s="17"/>
      <c r="K403" s="17"/>
      <c r="L403" s="17"/>
      <c r="M403" s="17"/>
      <c r="N403" s="17"/>
      <c r="O403" s="17"/>
      <c r="P403" s="17"/>
      <c r="Q403" s="17"/>
      <c r="R403" s="17"/>
      <c r="S403" s="17"/>
      <c r="T403" s="1"/>
    </row>
    <row r="404" spans="2:20" ht="19.5" customHeight="1" x14ac:dyDescent="0.3">
      <c r="B404" s="95"/>
      <c r="C404" s="95"/>
      <c r="D404" s="95"/>
      <c r="E404" s="95"/>
      <c r="F404" s="95"/>
      <c r="G404" s="95"/>
      <c r="H404" s="95"/>
      <c r="I404" s="95"/>
      <c r="J404" s="95"/>
      <c r="K404" s="95"/>
      <c r="L404" s="95"/>
      <c r="M404" s="95"/>
      <c r="N404" s="95"/>
      <c r="O404" s="95"/>
      <c r="P404" s="95"/>
      <c r="Q404" s="95"/>
      <c r="R404" s="95"/>
      <c r="S404" s="95"/>
      <c r="T404" s="95"/>
    </row>
    <row r="405" spans="2:20" ht="19.5" customHeight="1" x14ac:dyDescent="0.3">
      <c r="B405" s="77"/>
      <c r="C405" s="77"/>
      <c r="D405" s="77"/>
      <c r="E405" s="77"/>
      <c r="F405" s="77"/>
      <c r="G405" s="77"/>
      <c r="H405" s="77"/>
      <c r="I405" s="77"/>
      <c r="J405" s="77"/>
      <c r="K405" s="77"/>
      <c r="L405" s="77"/>
      <c r="M405" s="77"/>
      <c r="N405" s="77"/>
      <c r="O405" s="77"/>
      <c r="P405" s="77"/>
      <c r="Q405" s="77"/>
      <c r="R405" s="77"/>
      <c r="S405" s="77"/>
      <c r="T405" s="78"/>
    </row>
    <row r="406" spans="2:20" ht="19.5" customHeight="1" x14ac:dyDescent="0.3">
      <c r="B406" s="13"/>
      <c r="C406" s="123" t="s">
        <v>262</v>
      </c>
      <c r="D406" s="123"/>
      <c r="E406" s="123"/>
      <c r="F406" s="123"/>
      <c r="G406" s="123"/>
      <c r="H406" s="123"/>
      <c r="I406" s="123"/>
      <c r="J406" s="123"/>
      <c r="K406" s="123"/>
      <c r="L406" s="123"/>
      <c r="M406" s="123"/>
      <c r="N406" s="123"/>
      <c r="O406" s="123"/>
      <c r="P406" s="123"/>
      <c r="Q406" s="123"/>
      <c r="R406" s="123"/>
      <c r="S406" s="123"/>
      <c r="T406" s="193"/>
    </row>
    <row r="407" spans="2:20" ht="19.5" customHeight="1" x14ac:dyDescent="0.3">
      <c r="B407" s="83"/>
      <c r="C407" s="83"/>
      <c r="D407" s="83"/>
      <c r="E407" s="83"/>
      <c r="F407" s="83"/>
      <c r="G407" s="83"/>
      <c r="H407" s="83"/>
      <c r="I407" s="83"/>
      <c r="J407" s="83"/>
      <c r="K407" s="83"/>
      <c r="L407" s="83"/>
      <c r="M407" s="83"/>
      <c r="N407" s="83"/>
      <c r="O407" s="83"/>
      <c r="P407" s="83"/>
      <c r="Q407" s="83"/>
      <c r="R407" s="83"/>
      <c r="S407" s="83"/>
      <c r="T407" s="95"/>
    </row>
    <row r="408" spans="2:20" ht="19.5" customHeight="1" x14ac:dyDescent="0.3">
      <c r="B408" s="13"/>
      <c r="C408" s="21" t="s">
        <v>353</v>
      </c>
      <c r="D408" s="21"/>
      <c r="E408" s="21"/>
      <c r="F408" s="21"/>
      <c r="G408" s="21"/>
      <c r="H408" s="21"/>
      <c r="I408" s="21"/>
      <c r="J408" s="21"/>
      <c r="K408" s="21"/>
      <c r="L408" s="21"/>
      <c r="M408" s="21"/>
      <c r="N408" s="21"/>
      <c r="O408" s="21"/>
      <c r="P408" s="21"/>
      <c r="Q408" s="21"/>
      <c r="R408" s="21"/>
      <c r="S408" s="21"/>
      <c r="T408" s="336"/>
    </row>
    <row r="409" spans="2:20" ht="19.5" customHeight="1" x14ac:dyDescent="0.3">
      <c r="B409" s="13"/>
      <c r="C409" s="850" t="s">
        <v>483</v>
      </c>
      <c r="D409" s="850"/>
      <c r="E409" s="577"/>
      <c r="F409" s="549"/>
      <c r="G409" s="549"/>
      <c r="H409" s="549"/>
      <c r="I409" s="549"/>
      <c r="J409" s="549"/>
      <c r="K409" s="549"/>
      <c r="L409" s="549"/>
      <c r="M409" s="549"/>
      <c r="N409" s="549"/>
      <c r="O409" s="549"/>
      <c r="P409" s="549"/>
      <c r="Q409" s="549"/>
      <c r="R409" s="549"/>
      <c r="S409" s="549"/>
      <c r="T409" s="53"/>
    </row>
    <row r="410" spans="2:20" ht="19.5" customHeight="1" x14ac:dyDescent="0.3">
      <c r="B410" s="13"/>
      <c r="C410" s="850" t="s">
        <v>127</v>
      </c>
      <c r="D410" s="850"/>
      <c r="E410" s="549"/>
      <c r="F410" s="549"/>
      <c r="G410" s="549"/>
      <c r="H410" s="549"/>
      <c r="I410" s="549"/>
      <c r="J410" s="549"/>
      <c r="K410" s="549"/>
      <c r="L410" s="549"/>
      <c r="M410" s="549"/>
      <c r="N410" s="549"/>
      <c r="O410" s="549"/>
      <c r="P410" s="549"/>
      <c r="Q410" s="549"/>
      <c r="R410" s="549"/>
      <c r="S410" s="549"/>
      <c r="T410" s="53"/>
    </row>
    <row r="411" spans="2:20" ht="19.5" customHeight="1" x14ac:dyDescent="0.3">
      <c r="B411" s="13"/>
      <c r="C411" s="850" t="s">
        <v>118</v>
      </c>
      <c r="D411" s="850"/>
      <c r="E411" s="577"/>
      <c r="F411" s="549"/>
      <c r="G411" s="549"/>
      <c r="H411" s="549"/>
      <c r="I411" s="549"/>
      <c r="J411" s="549"/>
      <c r="K411" s="549"/>
      <c r="L411" s="549"/>
      <c r="M411" s="549"/>
      <c r="N411" s="549"/>
      <c r="O411" s="549"/>
      <c r="P411" s="549"/>
      <c r="Q411" s="549"/>
      <c r="R411" s="549"/>
      <c r="S411" s="549"/>
      <c r="T411" s="53"/>
    </row>
    <row r="412" spans="2:20" ht="19.5" customHeight="1" x14ac:dyDescent="0.3">
      <c r="B412" s="13"/>
      <c r="C412" s="21"/>
      <c r="D412" s="21"/>
      <c r="E412" s="21"/>
      <c r="F412" s="21"/>
      <c r="G412" s="21"/>
      <c r="H412" s="21"/>
      <c r="I412" s="21"/>
      <c r="J412" s="21"/>
      <c r="K412" s="21"/>
      <c r="L412" s="21"/>
      <c r="M412" s="21"/>
      <c r="N412" s="21"/>
      <c r="O412" s="21"/>
      <c r="P412" s="21"/>
      <c r="Q412" s="21"/>
      <c r="R412" s="21"/>
      <c r="S412" s="21"/>
      <c r="T412" s="336"/>
    </row>
    <row r="413" spans="2:20" ht="19.5" customHeight="1" x14ac:dyDescent="0.3">
      <c r="B413" s="13"/>
      <c r="C413" s="862" t="s">
        <v>923</v>
      </c>
      <c r="D413" s="862"/>
      <c r="E413" s="862"/>
      <c r="F413" s="862"/>
      <c r="G413" s="862"/>
      <c r="H413" s="862"/>
      <c r="I413" s="862"/>
      <c r="J413" s="862"/>
      <c r="K413" s="862"/>
      <c r="L413" s="862"/>
      <c r="M413" s="862"/>
      <c r="N413" s="862"/>
      <c r="O413" s="862"/>
      <c r="P413" s="862"/>
      <c r="Q413" s="862"/>
      <c r="R413" s="862"/>
      <c r="S413" s="597"/>
      <c r="T413" s="598"/>
    </row>
    <row r="414" spans="2:20" ht="19.5" customHeight="1" x14ac:dyDescent="0.3">
      <c r="B414" s="13"/>
      <c r="C414" s="862"/>
      <c r="D414" s="862"/>
      <c r="E414" s="862"/>
      <c r="F414" s="862"/>
      <c r="G414" s="862"/>
      <c r="H414" s="862"/>
      <c r="I414" s="862"/>
      <c r="J414" s="862"/>
      <c r="K414" s="862"/>
      <c r="L414" s="862"/>
      <c r="M414" s="862"/>
      <c r="N414" s="862"/>
      <c r="O414" s="862"/>
      <c r="P414" s="862"/>
      <c r="Q414" s="862"/>
      <c r="R414" s="862"/>
      <c r="S414" s="597"/>
      <c r="T414" s="598"/>
    </row>
    <row r="415" spans="2:20" ht="19.5" customHeight="1" x14ac:dyDescent="0.3">
      <c r="B415" s="13"/>
      <c r="C415" s="17"/>
      <c r="D415" s="17"/>
      <c r="E415" s="17"/>
      <c r="F415" s="17"/>
      <c r="G415" s="17"/>
      <c r="H415" s="17"/>
      <c r="I415" s="17"/>
      <c r="J415" s="17"/>
      <c r="K415" s="17"/>
      <c r="L415" s="17"/>
      <c r="M415" s="17"/>
      <c r="N415" s="17"/>
      <c r="O415" s="17"/>
      <c r="P415" s="17"/>
      <c r="Q415" s="17"/>
      <c r="R415" s="17"/>
      <c r="S415" s="17"/>
      <c r="T415" s="1"/>
    </row>
    <row r="416" spans="2:20" ht="19.5" customHeight="1" x14ac:dyDescent="0.3">
      <c r="B416" s="13"/>
      <c r="C416" s="21" t="s">
        <v>89</v>
      </c>
      <c r="D416" s="21"/>
      <c r="E416" s="21"/>
      <c r="F416" s="21"/>
      <c r="G416" s="21"/>
      <c r="H416" s="21"/>
      <c r="I416" s="21"/>
      <c r="J416" s="21"/>
      <c r="K416" s="21"/>
      <c r="L416" s="21"/>
      <c r="M416" s="21"/>
      <c r="N416" s="21"/>
      <c r="O416" s="21"/>
      <c r="P416" s="21"/>
      <c r="Q416" s="21"/>
      <c r="R416" s="21"/>
      <c r="S416" s="21"/>
      <c r="T416" s="336"/>
    </row>
    <row r="417" spans="2:20" ht="19.5" customHeight="1" x14ac:dyDescent="0.3">
      <c r="B417" s="71"/>
      <c r="C417" s="863" t="s">
        <v>556</v>
      </c>
      <c r="D417" s="863"/>
      <c r="E417" s="863"/>
      <c r="F417" s="863"/>
      <c r="G417" s="863"/>
      <c r="H417" s="863"/>
      <c r="I417" s="863"/>
      <c r="J417" s="863"/>
      <c r="K417" s="863"/>
      <c r="L417" s="863"/>
      <c r="M417" s="599"/>
      <c r="N417" s="599"/>
      <c r="O417" s="599"/>
      <c r="P417" s="560"/>
      <c r="Q417" s="560"/>
      <c r="R417" s="560"/>
      <c r="S417" s="560"/>
      <c r="T417" s="561"/>
    </row>
    <row r="418" spans="2:20" ht="19.5" customHeight="1" x14ac:dyDescent="0.3">
      <c r="B418" s="71"/>
      <c r="C418" s="852" t="s">
        <v>635</v>
      </c>
      <c r="D418" s="852"/>
      <c r="E418" s="852"/>
      <c r="F418" s="852"/>
      <c r="G418" s="852"/>
      <c r="H418" s="852"/>
      <c r="I418" s="852"/>
      <c r="J418" s="852"/>
      <c r="K418" s="852"/>
      <c r="L418" s="852"/>
      <c r="M418" s="852"/>
      <c r="N418" s="852"/>
      <c r="O418" s="852"/>
      <c r="P418" s="852"/>
      <c r="Q418" s="852"/>
      <c r="R418" s="852"/>
      <c r="S418" s="560"/>
      <c r="T418" s="561"/>
    </row>
    <row r="419" spans="2:20" ht="19.5" customHeight="1" x14ac:dyDescent="0.3">
      <c r="B419" s="71"/>
      <c r="C419" s="863" t="s">
        <v>100</v>
      </c>
      <c r="D419" s="863"/>
      <c r="E419" s="863"/>
      <c r="F419" s="863"/>
      <c r="G419" s="863"/>
      <c r="H419" s="863"/>
      <c r="I419" s="863"/>
      <c r="J419" s="863"/>
      <c r="K419" s="863"/>
      <c r="L419" s="863"/>
      <c r="M419" s="863"/>
      <c r="N419" s="863"/>
      <c r="O419" s="599"/>
      <c r="P419" s="560"/>
      <c r="Q419" s="560"/>
      <c r="R419" s="560"/>
      <c r="S419" s="560"/>
      <c r="T419" s="561"/>
    </row>
    <row r="420" spans="2:20" ht="19.5" customHeight="1" x14ac:dyDescent="0.3">
      <c r="B420" s="71"/>
      <c r="C420" s="863" t="s">
        <v>557</v>
      </c>
      <c r="D420" s="863"/>
      <c r="E420" s="863"/>
      <c r="F420" s="863"/>
      <c r="G420" s="863"/>
      <c r="H420" s="863"/>
      <c r="I420" s="863"/>
      <c r="J420" s="863"/>
      <c r="K420" s="863"/>
      <c r="L420" s="863"/>
      <c r="M420" s="863"/>
      <c r="N420" s="863"/>
      <c r="O420" s="863"/>
      <c r="P420" s="863"/>
      <c r="Q420" s="863"/>
      <c r="R420" s="863"/>
      <c r="S420" s="863"/>
      <c r="T420" s="561"/>
    </row>
    <row r="421" spans="2:20" ht="19.5" customHeight="1" x14ac:dyDescent="0.3">
      <c r="B421" s="71"/>
      <c r="C421" s="71"/>
      <c r="D421" s="71"/>
      <c r="E421" s="71"/>
      <c r="F421" s="71"/>
      <c r="G421" s="71"/>
      <c r="H421" s="71"/>
      <c r="I421" s="71"/>
      <c r="J421" s="71"/>
      <c r="K421" s="71"/>
      <c r="L421" s="71"/>
      <c r="M421" s="71"/>
      <c r="N421" s="71"/>
      <c r="O421" s="71"/>
      <c r="P421" s="71"/>
      <c r="Q421" s="71"/>
      <c r="R421" s="71"/>
      <c r="S421" s="71"/>
      <c r="T421" s="72"/>
    </row>
    <row r="422" spans="2:20" ht="19.5" customHeight="1" x14ac:dyDescent="0.3">
      <c r="B422" s="13"/>
      <c r="C422" s="859" t="s">
        <v>924</v>
      </c>
      <c r="D422" s="859"/>
      <c r="E422" s="859"/>
      <c r="F422" s="859"/>
      <c r="G422" s="859"/>
      <c r="H422" s="859"/>
      <c r="I422" s="859"/>
      <c r="J422" s="859"/>
      <c r="K422" s="859"/>
      <c r="L422" s="859"/>
      <c r="M422" s="859"/>
      <c r="N422" s="859"/>
      <c r="O422" s="859"/>
      <c r="P422" s="859"/>
      <c r="Q422" s="859"/>
      <c r="R422" s="859"/>
      <c r="S422" s="555"/>
      <c r="T422" s="567"/>
    </row>
    <row r="423" spans="2:20" ht="19.5" customHeight="1" x14ac:dyDescent="0.3">
      <c r="B423" s="13"/>
      <c r="C423" s="859"/>
      <c r="D423" s="859"/>
      <c r="E423" s="859"/>
      <c r="F423" s="859"/>
      <c r="G423" s="859"/>
      <c r="H423" s="859"/>
      <c r="I423" s="859"/>
      <c r="J423" s="859"/>
      <c r="K423" s="859"/>
      <c r="L423" s="859"/>
      <c r="M423" s="859"/>
      <c r="N423" s="859"/>
      <c r="O423" s="859"/>
      <c r="P423" s="859"/>
      <c r="Q423" s="859"/>
      <c r="R423" s="859"/>
      <c r="S423" s="555"/>
      <c r="T423" s="567"/>
    </row>
    <row r="424" spans="2:20" ht="19.5" customHeight="1" x14ac:dyDescent="0.3">
      <c r="B424" s="13"/>
      <c r="C424" s="859"/>
      <c r="D424" s="859"/>
      <c r="E424" s="859"/>
      <c r="F424" s="859"/>
      <c r="G424" s="859"/>
      <c r="H424" s="859"/>
      <c r="I424" s="859"/>
      <c r="J424" s="859"/>
      <c r="K424" s="859"/>
      <c r="L424" s="859"/>
      <c r="M424" s="859"/>
      <c r="N424" s="859"/>
      <c r="O424" s="859"/>
      <c r="P424" s="859"/>
      <c r="Q424" s="859"/>
      <c r="R424" s="859"/>
      <c r="S424" s="555"/>
      <c r="T424" s="567"/>
    </row>
    <row r="425" spans="2:20" ht="19.5" customHeight="1" x14ac:dyDescent="0.3">
      <c r="B425" s="13"/>
      <c r="C425" s="859"/>
      <c r="D425" s="859"/>
      <c r="E425" s="859"/>
      <c r="F425" s="859"/>
      <c r="G425" s="859"/>
      <c r="H425" s="859"/>
      <c r="I425" s="859"/>
      <c r="J425" s="859"/>
      <c r="K425" s="859"/>
      <c r="L425" s="859"/>
      <c r="M425" s="859"/>
      <c r="N425" s="859"/>
      <c r="O425" s="859"/>
      <c r="P425" s="859"/>
      <c r="Q425" s="859"/>
      <c r="R425" s="859"/>
      <c r="S425" s="555"/>
      <c r="T425" s="567"/>
    </row>
    <row r="426" spans="2:20" ht="19.5" customHeight="1" x14ac:dyDescent="0.3">
      <c r="B426" s="13"/>
      <c r="C426" s="859"/>
      <c r="D426" s="859"/>
      <c r="E426" s="859"/>
      <c r="F426" s="859"/>
      <c r="G426" s="859"/>
      <c r="H426" s="859"/>
      <c r="I426" s="859"/>
      <c r="J426" s="859"/>
      <c r="K426" s="859"/>
      <c r="L426" s="859"/>
      <c r="M426" s="859"/>
      <c r="N426" s="859"/>
      <c r="O426" s="859"/>
      <c r="P426" s="859"/>
      <c r="Q426" s="859"/>
      <c r="R426" s="859"/>
      <c r="S426" s="555"/>
      <c r="T426" s="567"/>
    </row>
    <row r="427" spans="2:20" ht="19.5" customHeight="1" x14ac:dyDescent="0.3">
      <c r="B427" s="13"/>
      <c r="C427" s="855" t="s">
        <v>440</v>
      </c>
      <c r="D427" s="855"/>
      <c r="E427" s="855"/>
      <c r="F427" s="855"/>
      <c r="G427" s="855"/>
      <c r="H427" s="855"/>
      <c r="I427" s="855"/>
      <c r="J427" s="855"/>
      <c r="K427" s="855"/>
      <c r="L427" s="855"/>
      <c r="M427" s="855"/>
      <c r="N427" s="855"/>
      <c r="O427" s="855"/>
      <c r="P427" s="855"/>
      <c r="Q427" s="855"/>
      <c r="R427" s="855"/>
      <c r="S427" s="83"/>
      <c r="T427" s="95"/>
    </row>
    <row r="428" spans="2:20" ht="19.5" customHeight="1" x14ac:dyDescent="0.3">
      <c r="B428" s="13"/>
      <c r="C428" s="855"/>
      <c r="D428" s="855"/>
      <c r="E428" s="855"/>
      <c r="F428" s="855"/>
      <c r="G428" s="855"/>
      <c r="H428" s="855"/>
      <c r="I428" s="855"/>
      <c r="J428" s="855"/>
      <c r="K428" s="855"/>
      <c r="L428" s="855"/>
      <c r="M428" s="855"/>
      <c r="N428" s="855"/>
      <c r="O428" s="855"/>
      <c r="P428" s="855"/>
      <c r="Q428" s="855"/>
      <c r="R428" s="855"/>
      <c r="S428" s="83"/>
      <c r="T428" s="95"/>
    </row>
    <row r="429" spans="2:20" ht="19.5" customHeight="1" x14ac:dyDescent="0.3">
      <c r="B429" s="13"/>
      <c r="C429" s="855"/>
      <c r="D429" s="855"/>
      <c r="E429" s="855"/>
      <c r="F429" s="855"/>
      <c r="G429" s="855"/>
      <c r="H429" s="855"/>
      <c r="I429" s="855"/>
      <c r="J429" s="855"/>
      <c r="K429" s="855"/>
      <c r="L429" s="855"/>
      <c r="M429" s="855"/>
      <c r="N429" s="855"/>
      <c r="O429" s="855"/>
      <c r="P429" s="855"/>
      <c r="Q429" s="855"/>
      <c r="R429" s="855"/>
      <c r="S429" s="83"/>
      <c r="T429" s="95"/>
    </row>
    <row r="430" spans="2:20" s="25" customFormat="1" ht="19.5" customHeight="1" x14ac:dyDescent="0.25">
      <c r="B430" s="18"/>
      <c r="C430" s="600" t="s">
        <v>111</v>
      </c>
      <c r="D430" s="18" t="s">
        <v>441</v>
      </c>
      <c r="E430" s="18"/>
      <c r="F430" s="18"/>
      <c r="G430" s="18"/>
      <c r="H430" s="18"/>
      <c r="I430" s="18"/>
      <c r="J430" s="18"/>
      <c r="K430" s="18"/>
      <c r="L430" s="18"/>
      <c r="M430" s="18"/>
      <c r="N430" s="18"/>
      <c r="O430" s="18"/>
      <c r="P430" s="18"/>
      <c r="Q430" s="18"/>
      <c r="R430" s="18"/>
      <c r="S430" s="18"/>
    </row>
    <row r="431" spans="2:20" s="25" customFormat="1" ht="19.5" customHeight="1" x14ac:dyDescent="0.25">
      <c r="B431" s="18"/>
      <c r="C431" s="600" t="s">
        <v>111</v>
      </c>
      <c r="D431" s="18" t="s">
        <v>442</v>
      </c>
      <c r="E431" s="18"/>
      <c r="F431" s="18"/>
      <c r="G431" s="18"/>
      <c r="H431" s="18"/>
      <c r="I431" s="18"/>
      <c r="J431" s="18"/>
      <c r="K431" s="18"/>
      <c r="L431" s="18"/>
      <c r="M431" s="18"/>
      <c r="N431" s="18"/>
      <c r="O431" s="18"/>
      <c r="P431" s="18"/>
      <c r="Q431" s="18"/>
      <c r="R431" s="18"/>
      <c r="S431" s="18"/>
    </row>
    <row r="432" spans="2:20" s="25" customFormat="1" ht="19.5" customHeight="1" x14ac:dyDescent="0.25">
      <c r="B432" s="18"/>
      <c r="C432" s="600" t="s">
        <v>111</v>
      </c>
      <c r="D432" s="18" t="s">
        <v>443</v>
      </c>
      <c r="E432" s="18"/>
      <c r="F432" s="18"/>
      <c r="G432" s="18"/>
      <c r="H432" s="18"/>
      <c r="I432" s="18"/>
      <c r="J432" s="18"/>
      <c r="K432" s="18"/>
      <c r="L432" s="18"/>
      <c r="M432" s="18"/>
      <c r="N432" s="18"/>
      <c r="O432" s="18"/>
      <c r="P432" s="18"/>
      <c r="Q432" s="18"/>
      <c r="R432" s="18"/>
      <c r="S432" s="18"/>
    </row>
    <row r="433" spans="2:20" s="25" customFormat="1" ht="19.5" customHeight="1" x14ac:dyDescent="0.25">
      <c r="B433" s="18"/>
      <c r="C433" s="600" t="s">
        <v>111</v>
      </c>
      <c r="D433" s="18" t="s">
        <v>444</v>
      </c>
      <c r="E433" s="18"/>
      <c r="F433" s="18"/>
      <c r="G433" s="18"/>
      <c r="H433" s="18"/>
      <c r="I433" s="18"/>
      <c r="J433" s="18"/>
      <c r="K433" s="18"/>
      <c r="L433" s="18"/>
      <c r="M433" s="18"/>
      <c r="N433" s="18"/>
      <c r="O433" s="18"/>
      <c r="P433" s="18"/>
      <c r="Q433" s="18"/>
      <c r="R433" s="18"/>
      <c r="S433" s="18"/>
    </row>
    <row r="434" spans="2:20" s="25" customFormat="1" ht="19.5" customHeight="1" x14ac:dyDescent="0.25">
      <c r="B434" s="18"/>
      <c r="C434" s="600" t="s">
        <v>111</v>
      </c>
      <c r="D434" s="18" t="s">
        <v>445</v>
      </c>
      <c r="E434" s="18"/>
      <c r="F434" s="18"/>
      <c r="G434" s="18"/>
      <c r="H434" s="18"/>
      <c r="I434" s="18"/>
      <c r="J434" s="18"/>
      <c r="K434" s="18"/>
      <c r="L434" s="18"/>
      <c r="M434" s="18"/>
      <c r="N434" s="18"/>
      <c r="O434" s="18"/>
      <c r="P434" s="18"/>
      <c r="Q434" s="18"/>
      <c r="R434" s="18"/>
      <c r="S434" s="18"/>
    </row>
    <row r="435" spans="2:20" s="25" customFormat="1" ht="19.5" customHeight="1" x14ac:dyDescent="0.25">
      <c r="B435" s="18"/>
      <c r="C435" s="600" t="s">
        <v>111</v>
      </c>
      <c r="D435" s="18" t="s">
        <v>446</v>
      </c>
      <c r="E435" s="18"/>
      <c r="F435" s="18"/>
      <c r="G435" s="18"/>
      <c r="H435" s="18"/>
      <c r="I435" s="18"/>
      <c r="J435" s="18"/>
      <c r="K435" s="18"/>
      <c r="L435" s="18"/>
      <c r="M435" s="18"/>
      <c r="N435" s="18"/>
      <c r="O435" s="18"/>
      <c r="P435" s="18"/>
      <c r="Q435" s="18"/>
      <c r="R435" s="18"/>
      <c r="S435" s="18"/>
    </row>
    <row r="436" spans="2:20" s="25" customFormat="1" ht="19.5" customHeight="1" x14ac:dyDescent="0.25">
      <c r="B436" s="18"/>
      <c r="C436" s="600" t="s">
        <v>111</v>
      </c>
      <c r="D436" s="18" t="s">
        <v>447</v>
      </c>
      <c r="E436" s="18"/>
      <c r="F436" s="18"/>
      <c r="G436" s="18"/>
      <c r="H436" s="18"/>
      <c r="I436" s="18"/>
      <c r="J436" s="18"/>
      <c r="K436" s="18"/>
      <c r="L436" s="18"/>
      <c r="M436" s="18"/>
      <c r="N436" s="18"/>
      <c r="O436" s="18"/>
      <c r="P436" s="18"/>
      <c r="Q436" s="18"/>
      <c r="R436" s="18"/>
      <c r="S436" s="18"/>
    </row>
    <row r="437" spans="2:20" s="25" customFormat="1" ht="19.5" customHeight="1" x14ac:dyDescent="0.25">
      <c r="B437" s="18"/>
      <c r="C437" s="600" t="s">
        <v>111</v>
      </c>
      <c r="D437" s="18" t="s">
        <v>448</v>
      </c>
      <c r="E437" s="18"/>
      <c r="F437" s="18"/>
      <c r="G437" s="18"/>
      <c r="H437" s="18"/>
      <c r="I437" s="18"/>
      <c r="J437" s="18"/>
      <c r="K437" s="18"/>
      <c r="L437" s="18"/>
      <c r="M437" s="18"/>
      <c r="N437" s="18"/>
      <c r="O437" s="18"/>
      <c r="P437" s="18"/>
      <c r="Q437" s="18"/>
      <c r="R437" s="18"/>
      <c r="S437" s="18"/>
    </row>
    <row r="438" spans="2:20" s="25" customFormat="1" ht="19.5" customHeight="1" x14ac:dyDescent="0.25">
      <c r="B438" s="18"/>
      <c r="C438" s="600" t="s">
        <v>111</v>
      </c>
      <c r="D438" s="18" t="s">
        <v>449</v>
      </c>
      <c r="E438" s="18"/>
      <c r="F438" s="18"/>
      <c r="G438" s="18"/>
      <c r="H438" s="18"/>
      <c r="I438" s="18"/>
      <c r="J438" s="18"/>
      <c r="K438" s="18"/>
      <c r="L438" s="18"/>
      <c r="M438" s="18"/>
      <c r="N438" s="18"/>
      <c r="O438" s="18"/>
      <c r="P438" s="18"/>
      <c r="Q438" s="18"/>
      <c r="R438" s="18"/>
      <c r="S438" s="18"/>
    </row>
    <row r="439" spans="2:20" s="25" customFormat="1" ht="19.5" customHeight="1" x14ac:dyDescent="0.25">
      <c r="B439" s="18"/>
      <c r="C439" s="600" t="s">
        <v>111</v>
      </c>
      <c r="D439" s="18" t="s">
        <v>450</v>
      </c>
      <c r="E439" s="18"/>
      <c r="F439" s="18"/>
      <c r="G439" s="18"/>
      <c r="H439" s="18"/>
      <c r="I439" s="18"/>
      <c r="J439" s="18"/>
      <c r="K439" s="18"/>
      <c r="L439" s="18"/>
      <c r="M439" s="18"/>
      <c r="N439" s="18"/>
      <c r="O439" s="18"/>
      <c r="P439" s="18"/>
      <c r="Q439" s="18"/>
      <c r="R439" s="18"/>
      <c r="S439" s="18"/>
    </row>
    <row r="440" spans="2:20" ht="19.5" customHeight="1" x14ac:dyDescent="0.3">
      <c r="B440" s="83"/>
      <c r="C440" s="83"/>
      <c r="D440" s="83"/>
      <c r="E440" s="83"/>
      <c r="F440" s="83"/>
      <c r="G440" s="83"/>
      <c r="H440" s="83"/>
      <c r="I440" s="83"/>
      <c r="J440" s="83"/>
      <c r="K440" s="83"/>
      <c r="L440" s="83"/>
      <c r="M440" s="83"/>
      <c r="N440" s="83"/>
      <c r="O440" s="83"/>
      <c r="P440" s="83"/>
      <c r="Q440" s="83"/>
      <c r="R440" s="83"/>
      <c r="S440" s="83"/>
      <c r="T440" s="95"/>
    </row>
    <row r="441" spans="2:20" ht="19.5" customHeight="1" x14ac:dyDescent="0.3">
      <c r="B441" s="13"/>
      <c r="C441" s="855" t="s">
        <v>451</v>
      </c>
      <c r="D441" s="855"/>
      <c r="E441" s="855"/>
      <c r="F441" s="855"/>
      <c r="G441" s="855"/>
      <c r="H441" s="855"/>
      <c r="I441" s="855"/>
      <c r="J441" s="855"/>
      <c r="K441" s="855"/>
      <c r="L441" s="855"/>
      <c r="M441" s="855"/>
      <c r="N441" s="855"/>
      <c r="O441" s="855"/>
      <c r="P441" s="855"/>
      <c r="Q441" s="855"/>
      <c r="R441" s="855"/>
      <c r="S441" s="601"/>
      <c r="T441" s="602"/>
    </row>
    <row r="442" spans="2:20" ht="19.5" customHeight="1" x14ac:dyDescent="0.3">
      <c r="B442" s="13"/>
      <c r="C442" s="855"/>
      <c r="D442" s="855"/>
      <c r="E442" s="855"/>
      <c r="F442" s="855"/>
      <c r="G442" s="855"/>
      <c r="H442" s="855"/>
      <c r="I442" s="855"/>
      <c r="J442" s="855"/>
      <c r="K442" s="855"/>
      <c r="L442" s="855"/>
      <c r="M442" s="855"/>
      <c r="N442" s="855"/>
      <c r="O442" s="855"/>
      <c r="P442" s="855"/>
      <c r="Q442" s="855"/>
      <c r="R442" s="855"/>
      <c r="S442" s="601"/>
      <c r="T442" s="602"/>
    </row>
    <row r="443" spans="2:20" ht="19.5" customHeight="1" x14ac:dyDescent="0.3">
      <c r="B443" s="13"/>
      <c r="C443" s="855"/>
      <c r="D443" s="855"/>
      <c r="E443" s="855"/>
      <c r="F443" s="855"/>
      <c r="G443" s="855"/>
      <c r="H443" s="855"/>
      <c r="I443" s="855"/>
      <c r="J443" s="855"/>
      <c r="K443" s="855"/>
      <c r="L443" s="855"/>
      <c r="M443" s="855"/>
      <c r="N443" s="855"/>
      <c r="O443" s="855"/>
      <c r="P443" s="855"/>
      <c r="Q443" s="855"/>
      <c r="R443" s="855"/>
      <c r="S443" s="601"/>
      <c r="T443" s="602"/>
    </row>
    <row r="444" spans="2:20" ht="19.5" customHeight="1" x14ac:dyDescent="0.3">
      <c r="B444" s="13"/>
      <c r="C444" s="83"/>
      <c r="D444" s="83"/>
      <c r="E444" s="83"/>
      <c r="F444" s="83"/>
      <c r="G444" s="83"/>
      <c r="H444" s="83"/>
      <c r="I444" s="83"/>
      <c r="J444" s="83"/>
      <c r="K444" s="83"/>
      <c r="L444" s="83"/>
      <c r="M444" s="83"/>
      <c r="N444" s="83"/>
      <c r="O444" s="83"/>
      <c r="P444" s="83"/>
      <c r="Q444" s="83"/>
      <c r="R444" s="83"/>
      <c r="S444" s="83"/>
      <c r="T444" s="95"/>
    </row>
    <row r="445" spans="2:20" ht="19.5" customHeight="1" x14ac:dyDescent="0.3">
      <c r="B445" s="13"/>
      <c r="C445" s="855" t="s">
        <v>452</v>
      </c>
      <c r="D445" s="855"/>
      <c r="E445" s="855"/>
      <c r="F445" s="855"/>
      <c r="G445" s="855"/>
      <c r="H445" s="855"/>
      <c r="I445" s="855"/>
      <c r="J445" s="855"/>
      <c r="K445" s="855"/>
      <c r="L445" s="855"/>
      <c r="M445" s="855"/>
      <c r="N445" s="855"/>
      <c r="O445" s="855"/>
      <c r="P445" s="855"/>
      <c r="Q445" s="855"/>
      <c r="R445" s="855"/>
      <c r="S445" s="601"/>
      <c r="T445" s="602"/>
    </row>
    <row r="446" spans="2:20" ht="19.5" customHeight="1" x14ac:dyDescent="0.3">
      <c r="B446" s="13"/>
      <c r="C446" s="855"/>
      <c r="D446" s="855"/>
      <c r="E446" s="855"/>
      <c r="F446" s="855"/>
      <c r="G446" s="855"/>
      <c r="H446" s="855"/>
      <c r="I446" s="855"/>
      <c r="J446" s="855"/>
      <c r="K446" s="855"/>
      <c r="L446" s="855"/>
      <c r="M446" s="855"/>
      <c r="N446" s="855"/>
      <c r="O446" s="855"/>
      <c r="P446" s="855"/>
      <c r="Q446" s="855"/>
      <c r="R446" s="855"/>
      <c r="S446" s="601"/>
      <c r="T446" s="602"/>
    </row>
    <row r="447" spans="2:20" ht="19.5" customHeight="1" x14ac:dyDescent="0.3">
      <c r="B447" s="13"/>
      <c r="C447" s="83"/>
      <c r="D447" s="83"/>
      <c r="E447" s="83"/>
      <c r="F447" s="83"/>
      <c r="G447" s="83"/>
      <c r="H447" s="83"/>
      <c r="I447" s="83"/>
      <c r="J447" s="83"/>
      <c r="K447" s="83"/>
      <c r="L447" s="83"/>
      <c r="M447" s="83"/>
      <c r="N447" s="83"/>
      <c r="O447" s="83"/>
      <c r="P447" s="83"/>
      <c r="Q447" s="83"/>
      <c r="R447" s="83"/>
      <c r="S447" s="83"/>
      <c r="T447" s="95"/>
    </row>
    <row r="448" spans="2:20" ht="19.5" customHeight="1" x14ac:dyDescent="0.3">
      <c r="B448" s="13"/>
      <c r="C448" s="855" t="s">
        <v>453</v>
      </c>
      <c r="D448" s="855"/>
      <c r="E448" s="855"/>
      <c r="F448" s="855"/>
      <c r="G448" s="855"/>
      <c r="H448" s="855"/>
      <c r="I448" s="855"/>
      <c r="J448" s="855"/>
      <c r="K448" s="855"/>
      <c r="L448" s="855"/>
      <c r="M448" s="855"/>
      <c r="N448" s="855"/>
      <c r="O448" s="855"/>
      <c r="P448" s="855"/>
      <c r="Q448" s="855"/>
      <c r="R448" s="855"/>
      <c r="S448" s="601"/>
      <c r="T448" s="602"/>
    </row>
    <row r="449" spans="2:20" ht="19.5" customHeight="1" x14ac:dyDescent="0.3">
      <c r="B449" s="13"/>
      <c r="C449" s="855"/>
      <c r="D449" s="855"/>
      <c r="E449" s="855"/>
      <c r="F449" s="855"/>
      <c r="G449" s="855"/>
      <c r="H449" s="855"/>
      <c r="I449" s="855"/>
      <c r="J449" s="855"/>
      <c r="K449" s="855"/>
      <c r="L449" s="855"/>
      <c r="M449" s="855"/>
      <c r="N449" s="855"/>
      <c r="O449" s="855"/>
      <c r="P449" s="855"/>
      <c r="Q449" s="855"/>
      <c r="R449" s="855"/>
      <c r="S449" s="601"/>
      <c r="T449" s="602"/>
    </row>
    <row r="450" spans="2:20" ht="19.5" customHeight="1" x14ac:dyDescent="0.3">
      <c r="B450" s="13"/>
      <c r="C450" s="603"/>
      <c r="D450" s="603"/>
      <c r="E450" s="603"/>
      <c r="F450" s="603"/>
      <c r="G450" s="603"/>
      <c r="H450" s="603"/>
      <c r="I450" s="603"/>
      <c r="J450" s="603"/>
      <c r="K450" s="603"/>
      <c r="L450" s="603"/>
      <c r="M450" s="603"/>
      <c r="N450" s="603"/>
      <c r="O450" s="603"/>
      <c r="P450" s="603"/>
      <c r="Q450" s="603"/>
      <c r="R450" s="603"/>
      <c r="S450" s="601"/>
      <c r="T450" s="602"/>
    </row>
    <row r="451" spans="2:20" ht="19.5" customHeight="1" x14ac:dyDescent="0.3">
      <c r="C451" s="604"/>
      <c r="D451" s="604"/>
      <c r="E451" s="604"/>
      <c r="F451" s="604"/>
      <c r="G451" s="604"/>
      <c r="H451" s="604"/>
      <c r="I451" s="604"/>
      <c r="J451" s="604"/>
      <c r="K451" s="604"/>
      <c r="L451" s="604"/>
      <c r="M451" s="604"/>
      <c r="N451" s="604"/>
      <c r="O451" s="604"/>
      <c r="P451" s="604"/>
      <c r="Q451" s="604"/>
      <c r="R451" s="604"/>
      <c r="S451" s="602"/>
      <c r="T451" s="602"/>
    </row>
    <row r="452" spans="2:20" ht="19.5" customHeight="1" x14ac:dyDescent="0.3">
      <c r="B452" s="605"/>
      <c r="C452" s="605"/>
      <c r="D452" s="605"/>
      <c r="E452" s="605"/>
      <c r="F452" s="605"/>
      <c r="G452" s="605"/>
      <c r="H452" s="605"/>
      <c r="I452" s="605"/>
      <c r="J452" s="605"/>
      <c r="K452" s="605"/>
      <c r="L452" s="605"/>
      <c r="M452" s="605"/>
      <c r="N452" s="605"/>
      <c r="O452" s="605"/>
      <c r="P452" s="605"/>
      <c r="Q452" s="605"/>
      <c r="R452" s="605"/>
      <c r="S452" s="605"/>
      <c r="T452" s="562"/>
    </row>
    <row r="453" spans="2:20" ht="19.5" customHeight="1" x14ac:dyDescent="0.3">
      <c r="B453" s="13"/>
      <c r="C453" s="123" t="s">
        <v>427</v>
      </c>
      <c r="D453" s="123"/>
      <c r="E453" s="123"/>
      <c r="F453" s="123"/>
      <c r="G453" s="123"/>
      <c r="H453" s="123"/>
      <c r="I453" s="123"/>
      <c r="J453" s="123"/>
      <c r="K453" s="123"/>
      <c r="L453" s="123"/>
      <c r="M453" s="123"/>
      <c r="N453" s="123"/>
      <c r="O453" s="123"/>
      <c r="P453" s="123"/>
      <c r="Q453" s="123"/>
      <c r="R453" s="123"/>
      <c r="S453" s="123"/>
      <c r="T453" s="193"/>
    </row>
    <row r="454" spans="2:20" ht="19.5" customHeight="1" x14ac:dyDescent="0.3">
      <c r="B454" s="17"/>
      <c r="C454" s="17"/>
      <c r="D454" s="17"/>
      <c r="E454" s="17"/>
      <c r="F454" s="17"/>
      <c r="G454" s="17"/>
      <c r="H454" s="17"/>
      <c r="I454" s="17"/>
      <c r="J454" s="17"/>
      <c r="K454" s="17"/>
      <c r="L454" s="17"/>
      <c r="M454" s="17"/>
      <c r="N454" s="17"/>
      <c r="O454" s="17"/>
      <c r="P454" s="17"/>
      <c r="Q454" s="17"/>
      <c r="R454" s="17"/>
      <c r="S454" s="17"/>
      <c r="T454" s="1"/>
    </row>
    <row r="455" spans="2:20" ht="19.5" customHeight="1" x14ac:dyDescent="0.3">
      <c r="B455" s="13"/>
      <c r="C455" s="21" t="s">
        <v>86</v>
      </c>
      <c r="D455" s="21"/>
      <c r="E455" s="21"/>
      <c r="F455" s="21"/>
      <c r="G455" s="21"/>
      <c r="H455" s="21"/>
      <c r="I455" s="21"/>
      <c r="J455" s="21"/>
      <c r="K455" s="21"/>
      <c r="L455" s="21"/>
      <c r="M455" s="21"/>
      <c r="N455" s="21"/>
      <c r="O455" s="21"/>
      <c r="P455" s="21"/>
      <c r="Q455" s="21"/>
      <c r="R455" s="21"/>
      <c r="S455" s="21"/>
      <c r="T455" s="336"/>
    </row>
    <row r="456" spans="2:20" ht="19.5" customHeight="1" x14ac:dyDescent="0.3">
      <c r="B456" s="13"/>
      <c r="C456" s="850" t="s">
        <v>428</v>
      </c>
      <c r="D456" s="850"/>
      <c r="E456" s="577"/>
      <c r="F456" s="21"/>
      <c r="G456" s="549"/>
      <c r="H456" s="21"/>
      <c r="I456" s="549"/>
      <c r="J456" s="549"/>
      <c r="K456" s="549"/>
      <c r="L456" s="549"/>
      <c r="M456" s="549"/>
      <c r="N456" s="549"/>
      <c r="O456" s="549"/>
      <c r="P456" s="549"/>
      <c r="Q456" s="549"/>
      <c r="R456" s="549"/>
      <c r="S456" s="549"/>
      <c r="T456" s="53"/>
    </row>
    <row r="457" spans="2:20" ht="19.5" customHeight="1" x14ac:dyDescent="0.3">
      <c r="B457" s="13"/>
      <c r="C457" s="850" t="s">
        <v>429</v>
      </c>
      <c r="D457" s="850"/>
      <c r="E457" s="577"/>
      <c r="F457" s="21"/>
      <c r="G457" s="549"/>
      <c r="H457" s="549"/>
      <c r="I457" s="549"/>
      <c r="J457" s="549"/>
      <c r="K457" s="549"/>
      <c r="L457" s="549"/>
      <c r="M457" s="549"/>
      <c r="N457" s="549"/>
      <c r="O457" s="549"/>
      <c r="P457" s="549"/>
      <c r="Q457" s="549"/>
      <c r="R457" s="549"/>
      <c r="S457" s="549"/>
      <c r="T457" s="53"/>
    </row>
    <row r="458" spans="2:20" ht="19.5" customHeight="1" x14ac:dyDescent="0.3">
      <c r="B458" s="13"/>
      <c r="C458" s="21"/>
      <c r="D458" s="21"/>
      <c r="E458" s="21"/>
      <c r="F458" s="21"/>
      <c r="G458" s="21"/>
      <c r="H458" s="21"/>
      <c r="I458" s="21"/>
      <c r="J458" s="21"/>
      <c r="K458" s="21"/>
      <c r="L458" s="21"/>
      <c r="M458" s="21"/>
      <c r="N458" s="21"/>
      <c r="O458" s="21"/>
      <c r="P458" s="21"/>
      <c r="Q458" s="21"/>
      <c r="R458" s="21"/>
      <c r="S458" s="21"/>
      <c r="T458" s="336"/>
    </row>
    <row r="459" spans="2:20" ht="19.5" customHeight="1" x14ac:dyDescent="0.3">
      <c r="B459" s="13"/>
      <c r="C459" s="851" t="s">
        <v>925</v>
      </c>
      <c r="D459" s="695"/>
      <c r="E459" s="695"/>
      <c r="F459" s="695"/>
      <c r="G459" s="695"/>
      <c r="H459" s="695"/>
      <c r="I459" s="695"/>
      <c r="J459" s="695"/>
      <c r="K459" s="695"/>
      <c r="L459" s="695"/>
      <c r="M459" s="695"/>
      <c r="N459" s="695"/>
      <c r="O459" s="695"/>
      <c r="P459" s="695"/>
      <c r="Q459" s="695"/>
      <c r="R459" s="695"/>
      <c r="S459" s="549"/>
      <c r="T459" s="53"/>
    </row>
    <row r="460" spans="2:20" ht="19.5" customHeight="1" x14ac:dyDescent="0.3">
      <c r="B460" s="13"/>
      <c r="C460" s="695"/>
      <c r="D460" s="695"/>
      <c r="E460" s="695"/>
      <c r="F460" s="695"/>
      <c r="G460" s="695"/>
      <c r="H460" s="695"/>
      <c r="I460" s="695"/>
      <c r="J460" s="695"/>
      <c r="K460" s="695"/>
      <c r="L460" s="695"/>
      <c r="M460" s="695"/>
      <c r="N460" s="695"/>
      <c r="O460" s="695"/>
      <c r="P460" s="695"/>
      <c r="Q460" s="695"/>
      <c r="R460" s="695"/>
      <c r="S460" s="549"/>
      <c r="T460" s="53"/>
    </row>
    <row r="461" spans="2:20" ht="19.5" customHeight="1" x14ac:dyDescent="0.3">
      <c r="B461" s="13"/>
      <c r="C461" s="17"/>
      <c r="D461" s="17"/>
      <c r="E461" s="17"/>
      <c r="F461" s="17"/>
      <c r="G461" s="17"/>
      <c r="H461" s="17"/>
      <c r="I461" s="17"/>
      <c r="J461" s="17"/>
      <c r="K461" s="17"/>
      <c r="L461" s="17"/>
      <c r="M461" s="17"/>
      <c r="N461" s="17"/>
      <c r="O461" s="17"/>
      <c r="P461" s="17"/>
      <c r="Q461" s="17"/>
      <c r="R461" s="17"/>
      <c r="S461" s="17"/>
      <c r="T461" s="1"/>
    </row>
    <row r="462" spans="2:20" ht="19.5" customHeight="1" x14ac:dyDescent="0.3">
      <c r="B462" s="13"/>
      <c r="C462" s="21" t="s">
        <v>426</v>
      </c>
      <c r="D462" s="21"/>
      <c r="E462" s="21"/>
      <c r="F462" s="21"/>
      <c r="G462" s="21"/>
      <c r="H462" s="21"/>
      <c r="I462" s="21"/>
      <c r="J462" s="21"/>
      <c r="K462" s="21"/>
      <c r="L462" s="21"/>
      <c r="M462" s="21"/>
      <c r="N462" s="21"/>
      <c r="O462" s="21"/>
      <c r="P462" s="21"/>
      <c r="Q462" s="21"/>
      <c r="R462" s="21"/>
      <c r="S462" s="21"/>
      <c r="T462" s="336"/>
    </row>
    <row r="463" spans="2:20" ht="19.5" customHeight="1" x14ac:dyDescent="0.3">
      <c r="B463" s="13"/>
      <c r="C463" s="852" t="s">
        <v>552</v>
      </c>
      <c r="D463" s="852"/>
      <c r="E463" s="852"/>
      <c r="F463" s="852"/>
      <c r="G463" s="852"/>
      <c r="H463" s="852"/>
      <c r="I463" s="852"/>
      <c r="J463" s="852"/>
      <c r="K463" s="852"/>
      <c r="L463" s="852"/>
      <c r="M463" s="852"/>
      <c r="N463" s="599"/>
      <c r="O463" s="599"/>
      <c r="P463" s="560"/>
      <c r="Q463" s="560"/>
      <c r="R463" s="560"/>
      <c r="S463" s="560"/>
      <c r="T463" s="561"/>
    </row>
    <row r="464" spans="2:20" ht="19.5" customHeight="1" x14ac:dyDescent="0.3">
      <c r="B464" s="13"/>
      <c r="C464" s="852" t="s">
        <v>637</v>
      </c>
      <c r="D464" s="852"/>
      <c r="E464" s="852"/>
      <c r="F464" s="852"/>
      <c r="G464" s="852"/>
      <c r="H464" s="852"/>
      <c r="I464" s="852"/>
      <c r="J464" s="852"/>
      <c r="K464" s="852"/>
      <c r="L464" s="852"/>
      <c r="M464" s="852"/>
      <c r="N464" s="852"/>
      <c r="O464" s="852"/>
      <c r="P464" s="852"/>
      <c r="Q464" s="852"/>
      <c r="R464" s="852"/>
      <c r="S464" s="560"/>
      <c r="T464" s="561"/>
    </row>
    <row r="465" spans="2:20" ht="19.5" customHeight="1" x14ac:dyDescent="0.3">
      <c r="B465" s="13"/>
      <c r="C465" s="852" t="s">
        <v>544</v>
      </c>
      <c r="D465" s="852"/>
      <c r="E465" s="852"/>
      <c r="F465" s="852"/>
      <c r="G465" s="852"/>
      <c r="H465" s="852"/>
      <c r="I465" s="852"/>
      <c r="J465" s="852"/>
      <c r="K465" s="852"/>
      <c r="L465" s="852"/>
      <c r="M465" s="852"/>
      <c r="N465" s="852"/>
      <c r="O465" s="852"/>
      <c r="P465" s="852"/>
      <c r="Q465" s="852"/>
      <c r="R465" s="852"/>
      <c r="S465" s="560"/>
      <c r="T465" s="561"/>
    </row>
    <row r="466" spans="2:20" ht="19.5" customHeight="1" x14ac:dyDescent="0.3">
      <c r="B466" s="13"/>
      <c r="C466" s="852" t="s">
        <v>553</v>
      </c>
      <c r="D466" s="852"/>
      <c r="E466" s="852"/>
      <c r="F466" s="852"/>
      <c r="G466" s="852"/>
      <c r="H466" s="852"/>
      <c r="I466" s="852"/>
      <c r="J466" s="852"/>
      <c r="K466" s="852"/>
      <c r="L466" s="852"/>
      <c r="M466" s="852"/>
      <c r="N466" s="852"/>
      <c r="O466" s="852"/>
      <c r="P466" s="852"/>
      <c r="Q466" s="852"/>
      <c r="R466" s="852"/>
      <c r="S466" s="560"/>
      <c r="T466" s="561"/>
    </row>
    <row r="467" spans="2:20" ht="19.5" customHeight="1" x14ac:dyDescent="0.3">
      <c r="B467" s="13"/>
      <c r="C467" s="852" t="s">
        <v>554</v>
      </c>
      <c r="D467" s="852"/>
      <c r="E467" s="852"/>
      <c r="F467" s="852"/>
      <c r="G467" s="852"/>
      <c r="H467" s="852"/>
      <c r="I467" s="852"/>
      <c r="J467" s="852"/>
      <c r="K467" s="852"/>
      <c r="L467" s="852"/>
      <c r="M467" s="852"/>
      <c r="N467" s="852"/>
      <c r="O467" s="852"/>
      <c r="P467" s="852"/>
      <c r="Q467" s="852"/>
      <c r="R467" s="852"/>
      <c r="S467" s="560"/>
      <c r="T467" s="561"/>
    </row>
    <row r="468" spans="2:20" ht="19.5" customHeight="1" x14ac:dyDescent="0.3">
      <c r="B468" s="13"/>
      <c r="C468" s="17"/>
      <c r="D468" s="17"/>
      <c r="E468" s="17"/>
      <c r="F468" s="17"/>
      <c r="G468" s="17"/>
      <c r="H468" s="17"/>
      <c r="I468" s="17"/>
      <c r="J468" s="17"/>
      <c r="K468" s="17"/>
      <c r="L468" s="17"/>
      <c r="M468" s="17"/>
      <c r="N468" s="17"/>
      <c r="O468" s="17"/>
      <c r="P468" s="17"/>
      <c r="Q468" s="17"/>
      <c r="R468" s="17"/>
      <c r="S468" s="17"/>
      <c r="T468" s="1"/>
    </row>
    <row r="469" spans="2:20" ht="19.5" customHeight="1" x14ac:dyDescent="0.3">
      <c r="B469" s="13"/>
      <c r="C469" s="864" t="s">
        <v>926</v>
      </c>
      <c r="D469" s="864"/>
      <c r="E469" s="864"/>
      <c r="F469" s="864"/>
      <c r="G469" s="864"/>
      <c r="H469" s="864"/>
      <c r="I469" s="864"/>
      <c r="J469" s="864"/>
      <c r="K469" s="864"/>
      <c r="L469" s="864"/>
      <c r="M469" s="864"/>
      <c r="N469" s="864"/>
      <c r="O469" s="864"/>
      <c r="P469" s="864"/>
      <c r="Q469" s="864"/>
      <c r="R469" s="864"/>
      <c r="S469" s="21"/>
      <c r="T469" s="336"/>
    </row>
    <row r="470" spans="2:20" ht="19.5" customHeight="1" x14ac:dyDescent="0.3">
      <c r="B470" s="13"/>
      <c r="C470" s="864"/>
      <c r="D470" s="864"/>
      <c r="E470" s="864"/>
      <c r="F470" s="864"/>
      <c r="G470" s="864"/>
      <c r="H470" s="864"/>
      <c r="I470" s="864"/>
      <c r="J470" s="864"/>
      <c r="K470" s="864"/>
      <c r="L470" s="864"/>
      <c r="M470" s="864"/>
      <c r="N470" s="864"/>
      <c r="O470" s="864"/>
      <c r="P470" s="864"/>
      <c r="Q470" s="864"/>
      <c r="R470" s="864"/>
      <c r="S470" s="21"/>
      <c r="T470" s="336"/>
    </row>
    <row r="471" spans="2:20" ht="19.5" customHeight="1" x14ac:dyDescent="0.3">
      <c r="B471" s="13"/>
      <c r="C471" s="864"/>
      <c r="D471" s="864"/>
      <c r="E471" s="864"/>
      <c r="F471" s="864"/>
      <c r="G471" s="864"/>
      <c r="H471" s="864"/>
      <c r="I471" s="864"/>
      <c r="J471" s="864"/>
      <c r="K471" s="864"/>
      <c r="L471" s="864"/>
      <c r="M471" s="864"/>
      <c r="N471" s="864"/>
      <c r="O471" s="864"/>
      <c r="P471" s="864"/>
      <c r="Q471" s="864"/>
      <c r="R471" s="864"/>
      <c r="S471" s="21"/>
      <c r="T471" s="336"/>
    </row>
    <row r="472" spans="2:20" ht="19.5" customHeight="1" x14ac:dyDescent="0.3">
      <c r="B472" s="13"/>
      <c r="C472" s="864"/>
      <c r="D472" s="864"/>
      <c r="E472" s="864"/>
      <c r="F472" s="864"/>
      <c r="G472" s="864"/>
      <c r="H472" s="864"/>
      <c r="I472" s="864"/>
      <c r="J472" s="864"/>
      <c r="K472" s="864"/>
      <c r="L472" s="864"/>
      <c r="M472" s="864"/>
      <c r="N472" s="864"/>
      <c r="O472" s="864"/>
      <c r="P472" s="864"/>
      <c r="Q472" s="864"/>
      <c r="R472" s="864"/>
      <c r="S472" s="21"/>
      <c r="T472" s="336"/>
    </row>
    <row r="473" spans="2:20" ht="19.5" customHeight="1" x14ac:dyDescent="0.3">
      <c r="B473" s="21"/>
      <c r="C473" s="21"/>
      <c r="D473" s="21"/>
      <c r="E473" s="21"/>
      <c r="F473" s="21"/>
      <c r="G473" s="21"/>
      <c r="H473" s="21"/>
      <c r="I473" s="21"/>
      <c r="J473" s="21"/>
      <c r="K473" s="21"/>
      <c r="L473" s="21"/>
      <c r="M473" s="21"/>
      <c r="N473" s="21"/>
      <c r="O473" s="21"/>
      <c r="P473" s="21"/>
      <c r="Q473" s="21"/>
      <c r="R473" s="21"/>
      <c r="S473" s="21"/>
      <c r="T473" s="336"/>
    </row>
    <row r="474" spans="2:20" ht="19.5" customHeight="1" x14ac:dyDescent="0.3">
      <c r="B474" s="95"/>
      <c r="C474" s="95"/>
      <c r="D474" s="95"/>
      <c r="E474" s="95"/>
      <c r="F474" s="95"/>
      <c r="G474" s="95"/>
      <c r="H474" s="95"/>
      <c r="I474" s="95"/>
      <c r="J474" s="95"/>
      <c r="K474" s="95"/>
      <c r="L474" s="95"/>
      <c r="M474" s="95"/>
      <c r="N474" s="95"/>
      <c r="O474" s="95"/>
      <c r="P474" s="95"/>
      <c r="Q474" s="95"/>
      <c r="R474" s="95"/>
      <c r="S474" s="95"/>
      <c r="T474" s="95"/>
    </row>
    <row r="475" spans="2:20" ht="19.5" customHeight="1" x14ac:dyDescent="0.3">
      <c r="B475" s="77"/>
      <c r="C475" s="77"/>
      <c r="D475" s="77"/>
      <c r="E475" s="77"/>
      <c r="F475" s="77"/>
      <c r="G475" s="77"/>
      <c r="H475" s="77"/>
      <c r="I475" s="77"/>
      <c r="J475" s="77"/>
      <c r="K475" s="77"/>
      <c r="L475" s="77"/>
      <c r="M475" s="77"/>
      <c r="N475" s="77"/>
      <c r="O475" s="77"/>
      <c r="P475" s="77"/>
      <c r="Q475" s="77"/>
      <c r="R475" s="77"/>
      <c r="S475" s="77"/>
      <c r="T475" s="78"/>
    </row>
    <row r="476" spans="2:20" ht="19.5" customHeight="1" x14ac:dyDescent="0.3">
      <c r="B476" s="13"/>
      <c r="C476" s="123" t="s">
        <v>430</v>
      </c>
      <c r="D476" s="123"/>
      <c r="E476" s="123"/>
      <c r="F476" s="123"/>
      <c r="G476" s="123"/>
      <c r="H476" s="123"/>
      <c r="I476" s="123"/>
      <c r="J476" s="123"/>
      <c r="K476" s="123"/>
      <c r="L476" s="123"/>
      <c r="M476" s="123"/>
      <c r="N476" s="123"/>
      <c r="O476" s="123"/>
      <c r="P476" s="123"/>
      <c r="Q476" s="123"/>
      <c r="R476" s="123"/>
      <c r="S476" s="123"/>
      <c r="T476" s="193"/>
    </row>
    <row r="477" spans="2:20" ht="19.5" customHeight="1" x14ac:dyDescent="0.3">
      <c r="B477" s="83"/>
      <c r="C477" s="83"/>
      <c r="D477" s="83"/>
      <c r="E477" s="83"/>
      <c r="F477" s="83"/>
      <c r="G477" s="83"/>
      <c r="H477" s="83"/>
      <c r="I477" s="83"/>
      <c r="J477" s="83"/>
      <c r="K477" s="83"/>
      <c r="L477" s="83"/>
      <c r="M477" s="83"/>
      <c r="N477" s="83"/>
      <c r="O477" s="83"/>
      <c r="P477" s="83"/>
      <c r="Q477" s="83"/>
      <c r="R477" s="83"/>
      <c r="S477" s="83"/>
      <c r="T477" s="95"/>
    </row>
    <row r="478" spans="2:20" ht="19.5" customHeight="1" x14ac:dyDescent="0.3">
      <c r="B478" s="13"/>
      <c r="C478" s="21" t="s">
        <v>353</v>
      </c>
      <c r="D478" s="21"/>
      <c r="E478" s="21"/>
      <c r="F478" s="21"/>
      <c r="G478" s="21"/>
      <c r="H478" s="21"/>
      <c r="I478" s="21"/>
      <c r="J478" s="21"/>
      <c r="K478" s="21"/>
      <c r="L478" s="21"/>
      <c r="M478" s="21"/>
      <c r="N478" s="21"/>
      <c r="O478" s="21"/>
      <c r="P478" s="21"/>
      <c r="Q478" s="21"/>
      <c r="R478" s="21"/>
      <c r="S478" s="21"/>
      <c r="T478" s="336"/>
    </row>
    <row r="479" spans="2:20" ht="19.5" customHeight="1" x14ac:dyDescent="0.3">
      <c r="B479" s="13"/>
      <c r="C479" s="856" t="s">
        <v>431</v>
      </c>
      <c r="D479" s="856"/>
      <c r="E479" s="555"/>
      <c r="F479" s="850" t="s">
        <v>432</v>
      </c>
      <c r="G479" s="850"/>
      <c r="H479" s="21"/>
      <c r="I479" s="549"/>
      <c r="J479" s="549"/>
      <c r="K479" s="552"/>
      <c r="L479" s="549"/>
      <c r="M479" s="549"/>
      <c r="N479" s="549"/>
      <c r="O479" s="549"/>
      <c r="P479" s="549"/>
      <c r="Q479" s="549"/>
      <c r="R479" s="549"/>
      <c r="S479" s="549"/>
      <c r="T479" s="53"/>
    </row>
    <row r="480" spans="2:20" ht="19.5" customHeight="1" x14ac:dyDescent="0.3">
      <c r="B480" s="13"/>
      <c r="C480" s="850" t="s">
        <v>122</v>
      </c>
      <c r="D480" s="850"/>
      <c r="E480" s="555"/>
      <c r="F480" s="549"/>
      <c r="G480" s="549"/>
      <c r="H480" s="549"/>
      <c r="I480" s="549"/>
      <c r="J480" s="549"/>
      <c r="K480" s="554"/>
      <c r="L480" s="549"/>
      <c r="M480" s="549"/>
      <c r="N480" s="549"/>
      <c r="O480" s="549"/>
      <c r="P480" s="549"/>
      <c r="Q480" s="549"/>
      <c r="R480" s="549"/>
      <c r="S480" s="549"/>
      <c r="T480" s="53"/>
    </row>
    <row r="481" spans="2:20" ht="19.5" customHeight="1" x14ac:dyDescent="0.3">
      <c r="B481" s="13"/>
      <c r="C481" s="21"/>
      <c r="D481" s="555"/>
      <c r="E481" s="555"/>
      <c r="F481" s="555"/>
      <c r="G481" s="555"/>
      <c r="H481" s="555"/>
      <c r="I481" s="555"/>
      <c r="J481" s="555"/>
      <c r="K481" s="555"/>
      <c r="L481" s="555"/>
      <c r="M481" s="555"/>
      <c r="N481" s="555"/>
      <c r="O481" s="555"/>
      <c r="P481" s="555"/>
      <c r="Q481" s="555"/>
      <c r="R481" s="555"/>
      <c r="S481" s="555"/>
      <c r="T481" s="567"/>
    </row>
    <row r="482" spans="2:20" ht="19.5" customHeight="1" x14ac:dyDescent="0.3">
      <c r="B482" s="13"/>
      <c r="C482" s="695" t="s">
        <v>927</v>
      </c>
      <c r="D482" s="695"/>
      <c r="E482" s="695"/>
      <c r="F482" s="695"/>
      <c r="G482" s="695"/>
      <c r="H482" s="695"/>
      <c r="I482" s="695"/>
      <c r="J482" s="695"/>
      <c r="K482" s="695"/>
      <c r="L482" s="695"/>
      <c r="M482" s="695"/>
      <c r="N482" s="695"/>
      <c r="O482" s="695"/>
      <c r="P482" s="83"/>
      <c r="Q482" s="83"/>
      <c r="R482" s="83"/>
      <c r="S482" s="17"/>
      <c r="T482" s="1"/>
    </row>
    <row r="483" spans="2:20" ht="19.5" customHeight="1" x14ac:dyDescent="0.3">
      <c r="B483" s="13"/>
      <c r="C483" s="695"/>
      <c r="D483" s="695"/>
      <c r="E483" s="695"/>
      <c r="F483" s="695"/>
      <c r="G483" s="695"/>
      <c r="H483" s="695"/>
      <c r="I483" s="695"/>
      <c r="J483" s="695"/>
      <c r="K483" s="695"/>
      <c r="L483" s="695"/>
      <c r="M483" s="695"/>
      <c r="N483" s="695"/>
      <c r="O483" s="695"/>
      <c r="P483" s="83"/>
      <c r="Q483" s="83"/>
      <c r="R483" s="83"/>
      <c r="S483" s="83"/>
      <c r="T483" s="95"/>
    </row>
    <row r="484" spans="2:20" ht="19.5" customHeight="1" x14ac:dyDescent="0.3">
      <c r="B484" s="13"/>
      <c r="C484" s="77"/>
      <c r="D484" s="77"/>
      <c r="E484" s="77"/>
      <c r="F484" s="77"/>
      <c r="G484" s="77"/>
      <c r="H484" s="77"/>
      <c r="I484" s="77"/>
      <c r="J484" s="77"/>
      <c r="K484" s="77"/>
      <c r="L484" s="77"/>
      <c r="M484" s="77"/>
      <c r="N484" s="77"/>
      <c r="O484" s="77"/>
      <c r="P484" s="77"/>
      <c r="Q484" s="77"/>
      <c r="R484" s="77"/>
      <c r="S484" s="83"/>
      <c r="T484" s="95"/>
    </row>
    <row r="485" spans="2:20" ht="19.5" customHeight="1" x14ac:dyDescent="0.3">
      <c r="B485" s="13"/>
      <c r="C485" s="21" t="s">
        <v>374</v>
      </c>
      <c r="D485" s="555"/>
      <c r="E485" s="555"/>
      <c r="F485" s="555"/>
      <c r="G485" s="555"/>
      <c r="H485" s="555"/>
      <c r="I485" s="555"/>
      <c r="J485" s="555"/>
      <c r="K485" s="555"/>
      <c r="L485" s="555"/>
      <c r="M485" s="555"/>
      <c r="N485" s="555"/>
      <c r="O485" s="555"/>
      <c r="P485" s="555"/>
      <c r="Q485" s="555"/>
      <c r="R485" s="555"/>
      <c r="S485" s="555"/>
      <c r="T485" s="567"/>
    </row>
    <row r="486" spans="2:20" ht="19.5" customHeight="1" x14ac:dyDescent="0.3">
      <c r="B486" s="13"/>
      <c r="C486" s="858" t="s">
        <v>664</v>
      </c>
      <c r="D486" s="858"/>
      <c r="E486" s="858"/>
      <c r="F486" s="858"/>
      <c r="G486" s="858"/>
      <c r="H486" s="858"/>
      <c r="I486" s="858"/>
      <c r="J486" s="858"/>
      <c r="K486" s="858"/>
      <c r="L486" s="858"/>
      <c r="M486" s="858"/>
      <c r="N486" s="858"/>
      <c r="O486" s="858"/>
      <c r="P486" s="858"/>
      <c r="Q486" s="858"/>
      <c r="R486" s="858"/>
      <c r="S486" s="578"/>
      <c r="T486" s="585"/>
    </row>
    <row r="487" spans="2:20" ht="19.5" customHeight="1" x14ac:dyDescent="0.3">
      <c r="B487" s="13"/>
      <c r="C487" s="858" t="s">
        <v>536</v>
      </c>
      <c r="D487" s="858"/>
      <c r="E487" s="858"/>
      <c r="F487" s="858"/>
      <c r="G487" s="858"/>
      <c r="H487" s="858"/>
      <c r="I487" s="858"/>
      <c r="J487" s="858"/>
      <c r="K487" s="858"/>
      <c r="L487" s="858"/>
      <c r="M487" s="858"/>
      <c r="N487" s="858"/>
      <c r="O487" s="858"/>
      <c r="P487" s="858"/>
      <c r="Q487" s="858"/>
      <c r="R487" s="858"/>
      <c r="S487" s="578"/>
      <c r="T487" s="585"/>
    </row>
    <row r="488" spans="2:20" ht="19.5" customHeight="1" x14ac:dyDescent="0.3">
      <c r="B488" s="13"/>
      <c r="C488" s="858" t="s">
        <v>663</v>
      </c>
      <c r="D488" s="858"/>
      <c r="E488" s="858"/>
      <c r="F488" s="858"/>
      <c r="G488" s="858"/>
      <c r="H488" s="858"/>
      <c r="I488" s="858"/>
      <c r="J488" s="858"/>
      <c r="K488" s="858"/>
      <c r="L488" s="858"/>
      <c r="M488" s="858"/>
      <c r="N488" s="858"/>
      <c r="O488" s="858"/>
      <c r="P488" s="858"/>
      <c r="Q488" s="858"/>
      <c r="R488" s="858"/>
      <c r="S488" s="578"/>
      <c r="T488" s="585"/>
    </row>
    <row r="489" spans="2:20" ht="19.5" customHeight="1" x14ac:dyDescent="0.3">
      <c r="B489" s="13"/>
      <c r="C489" s="858" t="s">
        <v>555</v>
      </c>
      <c r="D489" s="858"/>
      <c r="E489" s="858"/>
      <c r="F489" s="858"/>
      <c r="G489" s="858"/>
      <c r="H489" s="858"/>
      <c r="I489" s="858"/>
      <c r="J489" s="858"/>
      <c r="K489" s="858"/>
      <c r="L489" s="858"/>
      <c r="M489" s="858"/>
      <c r="N489" s="858"/>
      <c r="O489" s="858"/>
      <c r="P489" s="858"/>
      <c r="Q489" s="858"/>
      <c r="R489" s="858"/>
      <c r="S489" s="578"/>
      <c r="T489" s="585"/>
    </row>
    <row r="490" spans="2:20" ht="19.5" customHeight="1" x14ac:dyDescent="0.3">
      <c r="B490" s="13"/>
      <c r="C490" s="865" t="s">
        <v>653</v>
      </c>
      <c r="D490" s="865"/>
      <c r="E490" s="865"/>
      <c r="F490" s="865"/>
      <c r="G490" s="865"/>
      <c r="H490" s="865"/>
      <c r="I490" s="865"/>
      <c r="J490" s="865"/>
      <c r="K490" s="865"/>
      <c r="L490" s="865"/>
      <c r="M490" s="865"/>
      <c r="N490" s="865"/>
      <c r="O490" s="865"/>
      <c r="P490" s="865"/>
      <c r="Q490" s="865"/>
      <c r="R490" s="865"/>
      <c r="S490" s="578"/>
      <c r="T490" s="585"/>
    </row>
    <row r="491" spans="2:20" ht="19.5" customHeight="1" x14ac:dyDescent="0.3">
      <c r="B491" s="13"/>
      <c r="C491" s="858" t="s">
        <v>652</v>
      </c>
      <c r="D491" s="858"/>
      <c r="E491" s="858"/>
      <c r="F491" s="858"/>
      <c r="G491" s="858"/>
      <c r="H491" s="858"/>
      <c r="I491" s="858"/>
      <c r="J491" s="858"/>
      <c r="K491" s="858"/>
      <c r="L491" s="858"/>
      <c r="M491" s="858"/>
      <c r="N491" s="858"/>
      <c r="O491" s="858"/>
      <c r="P491" s="858"/>
      <c r="Q491" s="858"/>
      <c r="R491" s="858"/>
      <c r="S491" s="578"/>
      <c r="T491" s="585"/>
    </row>
    <row r="492" spans="2:20" ht="19.5" customHeight="1" x14ac:dyDescent="0.3">
      <c r="B492" s="83"/>
      <c r="C492" s="83"/>
      <c r="D492" s="83"/>
      <c r="E492" s="83"/>
      <c r="F492" s="83"/>
      <c r="G492" s="83"/>
      <c r="H492" s="83"/>
      <c r="I492" s="83"/>
      <c r="J492" s="83"/>
      <c r="K492" s="83"/>
      <c r="L492" s="83"/>
      <c r="M492" s="606"/>
      <c r="N492" s="83"/>
      <c r="O492" s="83"/>
      <c r="P492" s="83"/>
      <c r="Q492" s="83"/>
      <c r="R492" s="83"/>
      <c r="S492" s="83"/>
      <c r="T492" s="95"/>
    </row>
    <row r="493" spans="2:20" ht="19.5" customHeight="1" x14ac:dyDescent="0.3">
      <c r="B493" s="13"/>
      <c r="C493" s="859" t="s">
        <v>928</v>
      </c>
      <c r="D493" s="859"/>
      <c r="E493" s="859"/>
      <c r="F493" s="859"/>
      <c r="G493" s="859"/>
      <c r="H493" s="859"/>
      <c r="I493" s="859"/>
      <c r="J493" s="859"/>
      <c r="K493" s="859"/>
      <c r="L493" s="859"/>
      <c r="M493" s="859"/>
      <c r="N493" s="859"/>
      <c r="O493" s="859"/>
      <c r="P493" s="859"/>
      <c r="Q493" s="859"/>
      <c r="R493" s="859"/>
      <c r="S493" s="555"/>
      <c r="T493" s="567"/>
    </row>
    <row r="494" spans="2:20" ht="19.5" customHeight="1" x14ac:dyDescent="0.3">
      <c r="B494" s="13"/>
      <c r="C494" s="859"/>
      <c r="D494" s="859"/>
      <c r="E494" s="859"/>
      <c r="F494" s="859"/>
      <c r="G494" s="859"/>
      <c r="H494" s="859"/>
      <c r="I494" s="859"/>
      <c r="J494" s="859"/>
      <c r="K494" s="859"/>
      <c r="L494" s="859"/>
      <c r="M494" s="859"/>
      <c r="N494" s="859"/>
      <c r="O494" s="859"/>
      <c r="P494" s="859"/>
      <c r="Q494" s="859"/>
      <c r="R494" s="859"/>
      <c r="S494" s="555"/>
      <c r="T494" s="567"/>
    </row>
    <row r="495" spans="2:20" ht="19.5" customHeight="1" x14ac:dyDescent="0.3">
      <c r="B495" s="13"/>
      <c r="C495" s="859"/>
      <c r="D495" s="859"/>
      <c r="E495" s="859"/>
      <c r="F495" s="859"/>
      <c r="G495" s="859"/>
      <c r="H495" s="859"/>
      <c r="I495" s="859"/>
      <c r="J495" s="859"/>
      <c r="K495" s="859"/>
      <c r="L495" s="859"/>
      <c r="M495" s="859"/>
      <c r="N495" s="859"/>
      <c r="O495" s="859"/>
      <c r="P495" s="859"/>
      <c r="Q495" s="859"/>
      <c r="R495" s="859"/>
      <c r="S495" s="555"/>
      <c r="T495" s="567"/>
    </row>
    <row r="496" spans="2:20" ht="19.5" customHeight="1" x14ac:dyDescent="0.3">
      <c r="B496" s="13"/>
      <c r="C496" s="859"/>
      <c r="D496" s="859"/>
      <c r="E496" s="859"/>
      <c r="F496" s="859"/>
      <c r="G496" s="859"/>
      <c r="H496" s="859"/>
      <c r="I496" s="859"/>
      <c r="J496" s="859"/>
      <c r="K496" s="859"/>
      <c r="L496" s="859"/>
      <c r="M496" s="859"/>
      <c r="N496" s="859"/>
      <c r="O496" s="859"/>
      <c r="P496" s="859"/>
      <c r="Q496" s="859"/>
      <c r="R496" s="859"/>
      <c r="S496" s="555"/>
      <c r="T496" s="567"/>
    </row>
    <row r="497" spans="2:20" ht="19.5" customHeight="1" x14ac:dyDescent="0.3">
      <c r="B497" s="13"/>
      <c r="C497" s="581"/>
      <c r="D497" s="581"/>
      <c r="E497" s="581"/>
      <c r="F497" s="581"/>
      <c r="G497" s="581"/>
      <c r="H497" s="581"/>
      <c r="I497" s="581"/>
      <c r="J497" s="581"/>
      <c r="K497" s="581"/>
      <c r="L497" s="581"/>
      <c r="M497" s="581"/>
      <c r="N497" s="581"/>
      <c r="O497" s="581"/>
      <c r="P497" s="581"/>
      <c r="Q497" s="581"/>
      <c r="R497" s="581"/>
      <c r="S497" s="555"/>
      <c r="T497" s="567"/>
    </row>
    <row r="498" spans="2:20" ht="19.5" customHeight="1" x14ac:dyDescent="0.3">
      <c r="B498" s="83"/>
      <c r="C498" s="695" t="s">
        <v>433</v>
      </c>
      <c r="D498" s="695"/>
      <c r="E498" s="695"/>
      <c r="F498" s="695"/>
      <c r="G498" s="695"/>
      <c r="H498" s="695"/>
      <c r="I498" s="695"/>
      <c r="J498" s="695"/>
      <c r="K498" s="695"/>
      <c r="L498" s="695"/>
      <c r="M498" s="695"/>
      <c r="N498" s="695"/>
      <c r="O498" s="695"/>
      <c r="P498" s="695"/>
      <c r="Q498" s="695"/>
      <c r="R498" s="695"/>
      <c r="S498" s="83"/>
      <c r="T498" s="95"/>
    </row>
    <row r="499" spans="2:20" ht="19.5" customHeight="1" x14ac:dyDescent="0.3">
      <c r="B499" s="13"/>
      <c r="C499" s="695"/>
      <c r="D499" s="695"/>
      <c r="E499" s="695"/>
      <c r="F499" s="695"/>
      <c r="G499" s="695"/>
      <c r="H499" s="695"/>
      <c r="I499" s="695"/>
      <c r="J499" s="695"/>
      <c r="K499" s="695"/>
      <c r="L499" s="695"/>
      <c r="M499" s="695"/>
      <c r="N499" s="695"/>
      <c r="O499" s="695"/>
      <c r="P499" s="695"/>
      <c r="Q499" s="695"/>
      <c r="R499" s="695"/>
      <c r="S499" s="17"/>
      <c r="T499" s="1"/>
    </row>
    <row r="500" spans="2:20" ht="19.5" customHeight="1" x14ac:dyDescent="0.3">
      <c r="B500" s="13"/>
      <c r="C500" s="695"/>
      <c r="D500" s="695"/>
      <c r="E500" s="695"/>
      <c r="F500" s="695"/>
      <c r="G500" s="695"/>
      <c r="H500" s="695"/>
      <c r="I500" s="695"/>
      <c r="J500" s="695"/>
      <c r="K500" s="695"/>
      <c r="L500" s="695"/>
      <c r="M500" s="695"/>
      <c r="N500" s="695"/>
      <c r="O500" s="695"/>
      <c r="P500" s="695"/>
      <c r="Q500" s="695"/>
      <c r="R500" s="695"/>
      <c r="S500" s="83"/>
      <c r="T500" s="95"/>
    </row>
    <row r="501" spans="2:20" ht="19.5" customHeight="1" x14ac:dyDescent="0.3">
      <c r="B501" s="13"/>
      <c r="C501" s="77"/>
      <c r="D501" s="77"/>
      <c r="E501" s="77"/>
      <c r="F501" s="77"/>
      <c r="G501" s="77"/>
      <c r="H501" s="77"/>
      <c r="I501" s="77"/>
      <c r="J501" s="77"/>
      <c r="K501" s="77"/>
      <c r="L501" s="77"/>
      <c r="M501" s="77"/>
      <c r="N501" s="77"/>
      <c r="O501" s="77"/>
      <c r="P501" s="77"/>
      <c r="Q501" s="77"/>
      <c r="R501" s="77"/>
      <c r="S501" s="83"/>
      <c r="T501" s="95"/>
    </row>
    <row r="502" spans="2:20" ht="19.5" customHeight="1" x14ac:dyDescent="0.3">
      <c r="B502" s="13"/>
      <c r="C502" s="695" t="s">
        <v>434</v>
      </c>
      <c r="D502" s="695"/>
      <c r="E502" s="695"/>
      <c r="F502" s="695"/>
      <c r="G502" s="695"/>
      <c r="H502" s="695"/>
      <c r="I502" s="695"/>
      <c r="J502" s="695"/>
      <c r="K502" s="695"/>
      <c r="L502" s="695"/>
      <c r="M502" s="695"/>
      <c r="N502" s="695"/>
      <c r="O502" s="695"/>
      <c r="P502" s="695"/>
      <c r="Q502" s="695"/>
      <c r="R502" s="695"/>
      <c r="S502" s="83"/>
      <c r="T502" s="95"/>
    </row>
    <row r="503" spans="2:20" ht="19.5" customHeight="1" x14ac:dyDescent="0.3">
      <c r="B503" s="13"/>
      <c r="C503" s="695"/>
      <c r="D503" s="695"/>
      <c r="E503" s="695"/>
      <c r="F503" s="695"/>
      <c r="G503" s="695"/>
      <c r="H503" s="695"/>
      <c r="I503" s="695"/>
      <c r="J503" s="695"/>
      <c r="K503" s="695"/>
      <c r="L503" s="695"/>
      <c r="M503" s="695"/>
      <c r="N503" s="695"/>
      <c r="O503" s="695"/>
      <c r="P503" s="695"/>
      <c r="Q503" s="695"/>
      <c r="R503" s="695"/>
      <c r="S503" s="17"/>
      <c r="T503" s="1"/>
    </row>
    <row r="504" spans="2:20" ht="19.5" customHeight="1" x14ac:dyDescent="0.3">
      <c r="B504" s="13"/>
      <c r="C504" s="695"/>
      <c r="D504" s="695"/>
      <c r="E504" s="695"/>
      <c r="F504" s="695"/>
      <c r="G504" s="695"/>
      <c r="H504" s="695"/>
      <c r="I504" s="695"/>
      <c r="J504" s="695"/>
      <c r="K504" s="695"/>
      <c r="L504" s="695"/>
      <c r="M504" s="695"/>
      <c r="N504" s="695"/>
      <c r="O504" s="695"/>
      <c r="P504" s="695"/>
      <c r="Q504" s="695"/>
      <c r="R504" s="695"/>
      <c r="S504" s="17"/>
      <c r="T504" s="1"/>
    </row>
    <row r="505" spans="2:20" ht="19.5" customHeight="1" x14ac:dyDescent="0.3">
      <c r="B505" s="13"/>
      <c r="C505" s="77"/>
      <c r="D505" s="77"/>
      <c r="E505" s="77"/>
      <c r="F505" s="77"/>
      <c r="G505" s="77"/>
      <c r="H505" s="77"/>
      <c r="I505" s="77"/>
      <c r="J505" s="77"/>
      <c r="K505" s="77"/>
      <c r="L505" s="77"/>
      <c r="M505" s="77"/>
      <c r="N505" s="77"/>
      <c r="O505" s="77"/>
      <c r="P505" s="77"/>
      <c r="Q505" s="77"/>
      <c r="R505" s="77"/>
      <c r="S505" s="17"/>
      <c r="T505" s="1"/>
    </row>
    <row r="506" spans="2:20" ht="19.5" customHeight="1" x14ac:dyDescent="0.3">
      <c r="B506" s="13"/>
      <c r="C506" s="663" t="s">
        <v>755</v>
      </c>
      <c r="D506" s="663"/>
      <c r="E506" s="663"/>
      <c r="F506" s="663"/>
      <c r="G506" s="663"/>
      <c r="H506" s="663"/>
      <c r="I506" s="663"/>
      <c r="J506" s="663"/>
      <c r="K506" s="663"/>
      <c r="L506" s="663"/>
      <c r="M506" s="663"/>
      <c r="N506" s="663"/>
      <c r="O506" s="663"/>
      <c r="P506" s="663"/>
      <c r="Q506" s="663"/>
      <c r="R506" s="68"/>
      <c r="S506" s="17"/>
      <c r="T506" s="1"/>
    </row>
    <row r="507" spans="2:20" ht="19.5" customHeight="1" x14ac:dyDescent="0.3">
      <c r="B507" s="13"/>
      <c r="C507" s="663"/>
      <c r="D507" s="663"/>
      <c r="E507" s="663"/>
      <c r="F507" s="663"/>
      <c r="G507" s="663"/>
      <c r="H507" s="663"/>
      <c r="I507" s="663"/>
      <c r="J507" s="663"/>
      <c r="K507" s="663"/>
      <c r="L507" s="663"/>
      <c r="M507" s="663"/>
      <c r="N507" s="663"/>
      <c r="O507" s="663"/>
      <c r="P507" s="663"/>
      <c r="Q507" s="663"/>
      <c r="R507" s="68"/>
      <c r="S507" s="17"/>
      <c r="T507" s="1"/>
    </row>
    <row r="508" spans="2:20" ht="19.5" customHeight="1" x14ac:dyDescent="0.3">
      <c r="B508" s="13"/>
      <c r="C508" s="663"/>
      <c r="D508" s="663"/>
      <c r="E508" s="663"/>
      <c r="F508" s="663"/>
      <c r="G508" s="663"/>
      <c r="H508" s="663"/>
      <c r="I508" s="663"/>
      <c r="J508" s="663"/>
      <c r="K508" s="663"/>
      <c r="L508" s="663"/>
      <c r="M508" s="663"/>
      <c r="N508" s="663"/>
      <c r="O508" s="663"/>
      <c r="P508" s="663"/>
      <c r="Q508" s="663"/>
      <c r="R508" s="68"/>
      <c r="S508" s="17"/>
      <c r="T508" s="1"/>
    </row>
    <row r="509" spans="2:20" ht="19.5" customHeight="1" x14ac:dyDescent="0.3">
      <c r="B509" s="13"/>
      <c r="C509" s="607"/>
      <c r="D509" s="607"/>
      <c r="E509" s="607"/>
      <c r="F509" s="607"/>
      <c r="G509" s="607"/>
      <c r="H509" s="607"/>
      <c r="I509" s="607"/>
      <c r="J509" s="607"/>
      <c r="K509" s="607"/>
      <c r="L509" s="607"/>
      <c r="M509" s="607"/>
      <c r="N509" s="607"/>
      <c r="O509" s="607"/>
      <c r="P509" s="607"/>
      <c r="Q509" s="607"/>
      <c r="R509" s="607"/>
      <c r="S509" s="17"/>
      <c r="T509" s="1"/>
    </row>
    <row r="510" spans="2:20" ht="19.5" customHeight="1" x14ac:dyDescent="0.3">
      <c r="B510" s="95"/>
      <c r="C510" s="95"/>
      <c r="D510" s="95"/>
      <c r="E510" s="95"/>
      <c r="F510" s="95"/>
      <c r="G510" s="95"/>
      <c r="H510" s="95"/>
      <c r="I510" s="95"/>
      <c r="J510" s="95"/>
      <c r="K510" s="95"/>
      <c r="L510" s="95"/>
      <c r="M510" s="95"/>
      <c r="N510" s="95"/>
      <c r="O510" s="95"/>
      <c r="P510" s="95"/>
      <c r="Q510" s="95"/>
      <c r="R510" s="95"/>
      <c r="S510" s="95"/>
      <c r="T510" s="95"/>
    </row>
    <row r="511" spans="2:20" ht="19.5" customHeight="1" x14ac:dyDescent="0.3">
      <c r="B511" s="13"/>
      <c r="C511" s="601"/>
      <c r="D511" s="601"/>
      <c r="E511" s="601"/>
      <c r="F511" s="601"/>
      <c r="G511" s="601"/>
      <c r="H511" s="601"/>
      <c r="I511" s="601"/>
      <c r="J511" s="601"/>
      <c r="K511" s="601"/>
      <c r="L511" s="601"/>
      <c r="M511" s="601"/>
      <c r="N511" s="601"/>
      <c r="O511" s="601"/>
      <c r="P511" s="601"/>
      <c r="Q511" s="601"/>
      <c r="R511" s="601"/>
      <c r="S511" s="601"/>
      <c r="T511" s="602"/>
    </row>
    <row r="512" spans="2:20" ht="19.5" customHeight="1" x14ac:dyDescent="0.3">
      <c r="B512" s="13"/>
      <c r="C512" s="608" t="s">
        <v>793</v>
      </c>
      <c r="D512" s="608"/>
      <c r="E512" s="608"/>
      <c r="F512" s="608"/>
      <c r="G512" s="608"/>
      <c r="H512" s="608"/>
      <c r="I512" s="608"/>
      <c r="J512" s="608"/>
      <c r="K512" s="608"/>
      <c r="L512" s="608"/>
      <c r="M512" s="608"/>
      <c r="N512" s="608"/>
      <c r="O512" s="608"/>
      <c r="P512" s="608"/>
      <c r="Q512" s="608"/>
      <c r="R512" s="608"/>
      <c r="S512" s="608"/>
      <c r="T512" s="32"/>
    </row>
    <row r="513" spans="2:20" ht="19.5" customHeight="1" x14ac:dyDescent="0.3">
      <c r="B513" s="13"/>
      <c r="C513" s="609" t="s">
        <v>454</v>
      </c>
      <c r="D513" s="609"/>
      <c r="E513" s="609"/>
      <c r="F513" s="609"/>
      <c r="G513" s="609"/>
      <c r="H513" s="609"/>
      <c r="I513" s="609"/>
      <c r="J513" s="609"/>
      <c r="K513" s="609"/>
      <c r="L513" s="609"/>
      <c r="M513" s="609"/>
      <c r="N513" s="609"/>
      <c r="O513" s="609"/>
      <c r="P513" s="609"/>
      <c r="Q513" s="609"/>
      <c r="R513" s="609"/>
      <c r="S513" s="609"/>
      <c r="T513" s="610"/>
    </row>
    <row r="514" spans="2:20" ht="19.5" customHeight="1" x14ac:dyDescent="0.3">
      <c r="B514" s="13"/>
      <c r="C514" s="609"/>
      <c r="D514" s="609"/>
      <c r="E514" s="609"/>
      <c r="F514" s="609"/>
      <c r="G514" s="609"/>
      <c r="H514" s="609"/>
      <c r="I514" s="609"/>
      <c r="J514" s="609"/>
      <c r="K514" s="609"/>
      <c r="L514" s="609"/>
      <c r="M514" s="609"/>
      <c r="N514" s="609"/>
      <c r="O514" s="609"/>
      <c r="P514" s="609"/>
      <c r="Q514" s="609"/>
      <c r="R514" s="609"/>
      <c r="S514" s="609"/>
      <c r="T514" s="610"/>
    </row>
    <row r="515" spans="2:20" ht="19.5" customHeight="1" x14ac:dyDescent="0.3">
      <c r="B515" s="13"/>
      <c r="C515" s="597" t="s">
        <v>90</v>
      </c>
      <c r="D515" s="597"/>
      <c r="E515" s="597"/>
      <c r="F515" s="597"/>
      <c r="G515" s="597"/>
      <c r="H515" s="597"/>
      <c r="I515" s="597"/>
      <c r="J515" s="597"/>
      <c r="K515" s="597"/>
      <c r="L515" s="597"/>
      <c r="M515" s="597"/>
      <c r="N515" s="597"/>
      <c r="O515" s="597"/>
      <c r="P515" s="597"/>
      <c r="Q515" s="597"/>
      <c r="R515" s="597"/>
      <c r="S515" s="597"/>
      <c r="T515" s="598"/>
    </row>
    <row r="516" spans="2:20" ht="19.5" customHeight="1" x14ac:dyDescent="0.3">
      <c r="B516" s="13"/>
      <c r="C516" s="609" t="s">
        <v>455</v>
      </c>
      <c r="D516" s="609"/>
      <c r="E516" s="609"/>
      <c r="F516" s="609"/>
      <c r="G516" s="609"/>
      <c r="H516" s="609"/>
      <c r="I516" s="609"/>
      <c r="J516" s="609"/>
      <c r="K516" s="609"/>
      <c r="L516" s="609"/>
      <c r="M516" s="609"/>
      <c r="N516" s="609"/>
      <c r="O516" s="609"/>
      <c r="P516" s="609"/>
      <c r="Q516" s="609"/>
      <c r="R516" s="609"/>
      <c r="S516" s="609"/>
      <c r="T516" s="610"/>
    </row>
    <row r="517" spans="2:20" ht="19.5" customHeight="1" x14ac:dyDescent="0.3">
      <c r="B517" s="13"/>
      <c r="C517" s="609" t="s">
        <v>456</v>
      </c>
      <c r="D517" s="609"/>
      <c r="E517" s="609"/>
      <c r="F517" s="609"/>
      <c r="G517" s="609"/>
      <c r="H517" s="609"/>
      <c r="I517" s="609"/>
      <c r="J517" s="609"/>
      <c r="K517" s="609"/>
      <c r="L517" s="609"/>
      <c r="M517" s="609"/>
      <c r="N517" s="609"/>
      <c r="O517" s="609"/>
      <c r="P517" s="609"/>
      <c r="Q517" s="609"/>
      <c r="R517" s="609"/>
      <c r="S517" s="609"/>
      <c r="T517" s="610"/>
    </row>
    <row r="518" spans="2:20" ht="19.5" customHeight="1" x14ac:dyDescent="0.3">
      <c r="B518" s="13"/>
      <c r="C518" s="609" t="s">
        <v>457</v>
      </c>
      <c r="D518" s="609"/>
      <c r="E518" s="609"/>
      <c r="F518" s="609"/>
      <c r="G518" s="609"/>
      <c r="H518" s="609"/>
      <c r="I518" s="609"/>
      <c r="J518" s="609"/>
      <c r="K518" s="609"/>
      <c r="L518" s="609"/>
      <c r="M518" s="609"/>
      <c r="N518" s="609"/>
      <c r="O518" s="609"/>
      <c r="P518" s="609"/>
      <c r="Q518" s="609"/>
      <c r="R518" s="609"/>
      <c r="S518" s="609"/>
      <c r="T518" s="610"/>
    </row>
    <row r="519" spans="2:20" ht="19.5" customHeight="1" x14ac:dyDescent="0.3">
      <c r="B519" s="13"/>
      <c r="C519" s="611" t="s">
        <v>91</v>
      </c>
      <c r="D519" s="560"/>
      <c r="E519" s="560"/>
      <c r="F519" s="560"/>
      <c r="G519" s="560"/>
      <c r="H519" s="560"/>
      <c r="I519" s="560"/>
      <c r="J519" s="560"/>
      <c r="K519" s="560"/>
      <c r="L519" s="560"/>
      <c r="M519" s="560"/>
      <c r="N519" s="560"/>
      <c r="O519" s="560"/>
      <c r="P519" s="560"/>
      <c r="Q519" s="560"/>
      <c r="R519" s="560"/>
      <c r="S519" s="560"/>
      <c r="T519" s="561"/>
    </row>
    <row r="520" spans="2:20" ht="19.5" customHeight="1" x14ac:dyDescent="0.3">
      <c r="B520" s="612"/>
      <c r="C520" s="119"/>
      <c r="D520" s="119"/>
      <c r="E520" s="549"/>
      <c r="F520" s="549"/>
      <c r="G520" s="549"/>
      <c r="H520" s="549"/>
      <c r="I520" s="549"/>
      <c r="J520" s="549"/>
      <c r="K520" s="549"/>
      <c r="L520" s="549"/>
      <c r="M520" s="549"/>
      <c r="N520" s="549"/>
      <c r="O520" s="549"/>
      <c r="P520" s="549"/>
      <c r="Q520" s="549"/>
      <c r="R520" s="549"/>
      <c r="S520" s="549"/>
      <c r="T520" s="53"/>
    </row>
    <row r="521" spans="2:20" x14ac:dyDescent="0.3"/>
    <row r="522" spans="2:20" ht="23.4" x14ac:dyDescent="0.45">
      <c r="B522" s="717" t="s">
        <v>812</v>
      </c>
      <c r="C522" s="717"/>
      <c r="D522" s="717"/>
      <c r="E522" s="717"/>
      <c r="F522" s="330"/>
      <c r="G522" s="613"/>
      <c r="H522" s="613"/>
      <c r="I522" s="613"/>
      <c r="J522" s="613"/>
      <c r="K522" s="613"/>
      <c r="L522" s="613"/>
      <c r="M522" s="613"/>
      <c r="N522" s="613"/>
      <c r="O522" s="613"/>
      <c r="P522" s="613"/>
      <c r="Q522" s="717" t="s">
        <v>135</v>
      </c>
      <c r="R522" s="717"/>
      <c r="S522" s="717"/>
    </row>
    <row r="523" spans="2:20" ht="23.4" x14ac:dyDescent="0.45">
      <c r="B523" s="717"/>
      <c r="C523" s="717"/>
      <c r="D523" s="717"/>
      <c r="E523" s="717"/>
      <c r="F523" s="330"/>
      <c r="G523" s="613"/>
      <c r="H523" s="613"/>
      <c r="I523" s="613"/>
      <c r="J523" s="724" t="s">
        <v>803</v>
      </c>
      <c r="K523" s="724"/>
      <c r="L523" s="724"/>
      <c r="M523" s="613"/>
      <c r="N523" s="613"/>
      <c r="O523" s="613"/>
      <c r="P523" s="613"/>
      <c r="Q523" s="717"/>
      <c r="R523" s="717"/>
      <c r="S523" s="717"/>
    </row>
    <row r="524" spans="2:20" ht="15.6" x14ac:dyDescent="0.3">
      <c r="Q524" s="614"/>
    </row>
    <row r="525" spans="2:20" x14ac:dyDescent="0.3"/>
    <row r="532" s="19" customFormat="1" x14ac:dyDescent="0.3"/>
    <row r="533" s="19" customFormat="1" x14ac:dyDescent="0.3"/>
  </sheetData>
  <sheetProtection algorithmName="SHA-512" hashValue="ntSLi1HFgMqlxbaTBA1oZzPbAIUfk/bQce7iL9tMeOHqOV2MgxRfGdHW3g6P2n6FnkKiu8/t3bhrALoxGH+s9w==" saltValue="PyaKxUkqe5khXUQvKyFKWw==" spinCount="100000" sheet="1" objects="1" scenarios="1"/>
  <mergeCells count="160">
    <mergeCell ref="B522:E523"/>
    <mergeCell ref="J523:L523"/>
    <mergeCell ref="C15:D15"/>
    <mergeCell ref="F13:G13"/>
    <mergeCell ref="F14:G14"/>
    <mergeCell ref="C118:D118"/>
    <mergeCell ref="C119:D119"/>
    <mergeCell ref="C247:R249"/>
    <mergeCell ref="C251:R252"/>
    <mergeCell ref="C158:O158"/>
    <mergeCell ref="F15:G15"/>
    <mergeCell ref="C120:D120"/>
    <mergeCell ref="C148:R149"/>
    <mergeCell ref="F89:G89"/>
    <mergeCell ref="F90:G90"/>
    <mergeCell ref="C95:R96"/>
    <mergeCell ref="C46:R48"/>
    <mergeCell ref="C43:R44"/>
    <mergeCell ref="Q156:R156"/>
    <mergeCell ref="Q157:R157"/>
    <mergeCell ref="C156:P157"/>
    <mergeCell ref="C129:R130"/>
    <mergeCell ref="C74:R74"/>
    <mergeCell ref="C76:R76"/>
    <mergeCell ref="C53:R55"/>
    <mergeCell ref="D33:R35"/>
    <mergeCell ref="C493:R496"/>
    <mergeCell ref="C422:R426"/>
    <mergeCell ref="C399:R402"/>
    <mergeCell ref="C498:R500"/>
    <mergeCell ref="C487:R487"/>
    <mergeCell ref="C486:R486"/>
    <mergeCell ref="C467:R467"/>
    <mergeCell ref="C466:R466"/>
    <mergeCell ref="C465:R465"/>
    <mergeCell ref="C239:D239"/>
    <mergeCell ref="C354:D354"/>
    <mergeCell ref="C365:Q366"/>
    <mergeCell ref="C369:Q370"/>
    <mergeCell ref="C361:N361"/>
    <mergeCell ref="C262:Q265"/>
    <mergeCell ref="C269:Q269"/>
    <mergeCell ref="C268:R268"/>
    <mergeCell ref="C335:R335"/>
    <mergeCell ref="C340:P343"/>
    <mergeCell ref="C310:R313"/>
    <mergeCell ref="C292:R295"/>
    <mergeCell ref="C304:R307"/>
    <mergeCell ref="C506:Q508"/>
    <mergeCell ref="C362:O362"/>
    <mergeCell ref="C491:R491"/>
    <mergeCell ref="C490:R490"/>
    <mergeCell ref="C489:R489"/>
    <mergeCell ref="C488:R488"/>
    <mergeCell ref="C480:D480"/>
    <mergeCell ref="C356:R358"/>
    <mergeCell ref="C320:R322"/>
    <mergeCell ref="Q385:S386"/>
    <mergeCell ref="C502:R504"/>
    <mergeCell ref="C456:D456"/>
    <mergeCell ref="C457:D457"/>
    <mergeCell ref="C463:M463"/>
    <mergeCell ref="C388:Q389"/>
    <mergeCell ref="C377:Q378"/>
    <mergeCell ref="D391:P392"/>
    <mergeCell ref="C482:O483"/>
    <mergeCell ref="F479:G479"/>
    <mergeCell ref="C479:D479"/>
    <mergeCell ref="C459:R460"/>
    <mergeCell ref="C464:R464"/>
    <mergeCell ref="D384:M385"/>
    <mergeCell ref="C469:R472"/>
    <mergeCell ref="C132:R138"/>
    <mergeCell ref="C105:R110"/>
    <mergeCell ref="C128:R128"/>
    <mergeCell ref="C127:R127"/>
    <mergeCell ref="C334:Q334"/>
    <mergeCell ref="C296:R297"/>
    <mergeCell ref="C273:Q276"/>
    <mergeCell ref="C363:O363"/>
    <mergeCell ref="C300:R302"/>
    <mergeCell ref="C245:R245"/>
    <mergeCell ref="C244:R244"/>
    <mergeCell ref="C271:I271"/>
    <mergeCell ref="C193:R195"/>
    <mergeCell ref="C205:R207"/>
    <mergeCell ref="C287:R289"/>
    <mergeCell ref="C337:P338"/>
    <mergeCell ref="C90:D90"/>
    <mergeCell ref="C117:D117"/>
    <mergeCell ref="C122:R124"/>
    <mergeCell ref="C91:D91"/>
    <mergeCell ref="C92:D92"/>
    <mergeCell ref="C93:D93"/>
    <mergeCell ref="F88:G88"/>
    <mergeCell ref="C50:R52"/>
    <mergeCell ref="Q522:S523"/>
    <mergeCell ref="C445:R446"/>
    <mergeCell ref="C441:R443"/>
    <mergeCell ref="C169:R171"/>
    <mergeCell ref="C184:D184"/>
    <mergeCell ref="C185:D185"/>
    <mergeCell ref="C448:R449"/>
    <mergeCell ref="C427:R429"/>
    <mergeCell ref="C413:R414"/>
    <mergeCell ref="C409:D409"/>
    <mergeCell ref="C410:D410"/>
    <mergeCell ref="C411:D411"/>
    <mergeCell ref="C419:N419"/>
    <mergeCell ref="C417:L417"/>
    <mergeCell ref="C420:S420"/>
    <mergeCell ref="C418:R418"/>
    <mergeCell ref="D37:R38"/>
    <mergeCell ref="C223:R228"/>
    <mergeCell ref="C229:R232"/>
    <mergeCell ref="C89:D89"/>
    <mergeCell ref="C153:R153"/>
    <mergeCell ref="C152:R152"/>
    <mergeCell ref="C145:D145"/>
    <mergeCell ref="C146:D146"/>
    <mergeCell ref="C191:R191"/>
    <mergeCell ref="C155:P155"/>
    <mergeCell ref="C154:R154"/>
    <mergeCell ref="C77:R77"/>
    <mergeCell ref="C79:R79"/>
    <mergeCell ref="C75:R75"/>
    <mergeCell ref="C80:R80"/>
    <mergeCell ref="C81:R81"/>
    <mergeCell ref="C78:R78"/>
    <mergeCell ref="C160:R164"/>
    <mergeCell ref="C103:R103"/>
    <mergeCell ref="C102:R102"/>
    <mergeCell ref="C101:R101"/>
    <mergeCell ref="C100:R100"/>
    <mergeCell ref="C99:R99"/>
    <mergeCell ref="C88:D88"/>
    <mergeCell ref="B95:B96"/>
    <mergeCell ref="R4:S7"/>
    <mergeCell ref="B1:T1"/>
    <mergeCell ref="C210:R214"/>
    <mergeCell ref="C329:D329"/>
    <mergeCell ref="C216:R220"/>
    <mergeCell ref="C182:D182"/>
    <mergeCell ref="C183:D183"/>
    <mergeCell ref="C259:D259"/>
    <mergeCell ref="C260:D260"/>
    <mergeCell ref="C192:O192"/>
    <mergeCell ref="C316:R318"/>
    <mergeCell ref="J326:Q328"/>
    <mergeCell ref="B75:B76"/>
    <mergeCell ref="C4:P7"/>
    <mergeCell ref="D40:P41"/>
    <mergeCell ref="C173:Q175"/>
    <mergeCell ref="C187:Q188"/>
    <mergeCell ref="C197:P198"/>
    <mergeCell ref="C18:R19"/>
    <mergeCell ref="C13:D13"/>
    <mergeCell ref="C14:D14"/>
    <mergeCell ref="F16:G16"/>
    <mergeCell ref="C165:R167"/>
  </mergeCells>
  <phoneticPr fontId="6" type="noConversion"/>
  <hyperlinks>
    <hyperlink ref="C334" r:id="rId1" display="https://www.csagroup.org/store/product/2705176/" xr:uid="{E4E9A264-4D67-4EE2-88E6-0A19439897BC}"/>
    <hyperlink ref="C335" r:id="rId2" display="https://www.intactcentreclimateadaptation.ca/wp-content/uploads/2019/01/Weathering-the-Storm.pdf" xr:uid="{A49814F5-C302-4414-BDDC-E74ED0E306C8}"/>
    <hyperlink ref="C268" r:id="rId3" display="https://www.intactcentreclimateadaptation.ca/recent-reports/climate-change-and-the-preparedness-of-16-major-canadian-cities-to-limit-flood-risk/" xr:uid="{3FA2ED61-44AA-4B98-8EEB-8C9F2B377304}"/>
    <hyperlink ref="C269" r:id="rId4" display="https://www.csagroup.org/store/product/2705176/" xr:uid="{4F450188-BAED-4446-BF3A-75AAD6874CEF}"/>
    <hyperlink ref="C270" r:id="rId5" display="https://www.csagroup.org/store/product/CSA W204:19/" xr:uid="{DDB5C929-6C1F-4337-B904-6A10F4CAB811}"/>
    <hyperlink ref="C245" r:id="rId6" display="https://www.intactcentreclimateadaptation.ca/wp-content/uploads/2019/01/Weathering-the-Storm.pdf" xr:uid="{C8A1E463-EAEF-4E9A-BA55-2F637799FC20}"/>
    <hyperlink ref="C99" r:id="rId7" display="https://natural-resources.canada.ca/science-and-data/science-and-research/natural-hazards/flood-mapping-types-and-process/24264" xr:uid="{4354AA8F-0261-48AF-9633-30A0DEFE694F}"/>
    <hyperlink ref="C100" r:id="rId8" display="https://www.intactcentreclimateadaptation.ca/wp-content/uploads/2019/01/Weathering-the-Storm.pdf" xr:uid="{A55F833A-2501-4A82-956D-E644581C850A}"/>
    <hyperlink ref="C101" r:id="rId9" display="https://www.csagroup.org/store/product/2705176/" xr:uid="{8CE278B1-33EA-47AF-9766-E4191086D131}"/>
    <hyperlink ref="C361" r:id="rId10" display="https://fcm.ca/en/resources/mcip/tool-climate-adaptation-maturity-scale" xr:uid="{5E241F7A-391F-48AC-BA10-536D3474117F}"/>
    <hyperlink ref="C362" r:id="rId11" display="https://www.intactcentreclimateadaptation.ca/wp-content/uploads/2023/05/IntactCentre-3-steps-home-flood-pretection-QR.pdf" xr:uid="{FCAF632C-5633-4881-A5EF-7CC50AEC2D03}"/>
    <hyperlink ref="C463" r:id="rId12" display="https://www.intactcentreclimateadaptation.ca/wp-content/uploads/2019/04/Home-Flood-Protection-Program-Report-1.pdf" xr:uid="{DB6FB732-4D3A-4E11-9CCE-0E4E3107A702}"/>
    <hyperlink ref="C464" r:id="rId13" display="https://www.csagroup.org/store/product/Z800-18/" xr:uid="{5AFB6576-5424-42A7-BD50-E41056EFB280}"/>
    <hyperlink ref="C465" r:id="rId14" display="https://www.intactcentreclimateadaptation.ca/wp-content/uploads/2023/05/IntactCentre-3-steps-home-flood-pretection-QR.pdf" xr:uid="{29DF6FC6-D177-4DC2-9725-E3AD3FA3D945}"/>
    <hyperlink ref="C466" r:id="rId15" display="https://www.intactcentreclimateadaptation.ca/wp-content/uploads/2019/10/Ahead-of-the-Storm-1.pdf" xr:uid="{3CDF7BE3-D5D2-4C43-967B-49F047081FAA}"/>
    <hyperlink ref="C417" r:id="rId16" display="https://publications.gc.ca/collections/collection_2022/rncan-nrcan/m183-2/M183-2-8902-eng.pdf" xr:uid="{2597346D-CFAA-4B8D-B07A-BD61DFD55BB7}"/>
    <hyperlink ref="C418" r:id="rId17" display="https://www.csagroup.org/store/product/2705176/" xr:uid="{FDC22698-B7E2-4233-8826-1D2A51F61B59}"/>
    <hyperlink ref="C419" r:id="rId18" display="https://atlas-vulnerabilite.ulaval.ca/aleas-hydrometerologiques/" xr:uid="{D2D794FD-0E54-4679-B4AE-8148B09119F8}"/>
    <hyperlink ref="C420" r:id="rId19" display="https://www.redcross.ca/crc/documents/3-1-4-2_dm_high_risk_populations.pdf" xr:uid="{9EE7F59B-277F-42CD-A15D-815E4F90276D}"/>
    <hyperlink ref="C519" r:id="rId20" xr:uid="{EF743C29-F5EE-4F97-8834-2A8B1BDD8F1D}"/>
    <hyperlink ref="C102" r:id="rId21" display="https://natural-resources.canada.ca/science-and-data/science-and-research/natural-hazards/flood-mapping/federal-flood-mapping-guidelines-series/25214" xr:uid="{2285ED16-F9BB-4B32-8DD4-3930F7952A02}"/>
    <hyperlink ref="C329" location="Q1A2" display="Section I - A2" xr:uid="{92D6ADA0-D8B1-4299-8052-26A3B81B02A8}"/>
    <hyperlink ref="C259" location="Q2A4" display="Section II - A4" xr:uid="{DB30061E-49F6-4D6A-BD83-EA1777A1A36D}"/>
    <hyperlink ref="C260" location="Q3A2" display="Section III - A2" xr:uid="{BF31C501-4C24-48F0-BDDA-FD7D581B9C32}"/>
    <hyperlink ref="C185" location="Q3A8" display="Section III - A8" xr:uid="{7B8087CC-0458-40F6-9AE2-EAC6D25AC13D}"/>
    <hyperlink ref="C184" location="Q3A7" display="Section III - A7" xr:uid="{8268E62D-3583-459C-B76A-B8D33D335E44}"/>
    <hyperlink ref="C239" location="Q1A1" display="Section I - A1" xr:uid="{84665B9F-AFD1-440C-9C57-A8E3AA80D486}"/>
    <hyperlink ref="F88" location="Q2B1" display="Section II - B1" xr:uid="{228CA2E3-5D96-4AF0-B976-BC92C5475DAE}"/>
    <hyperlink ref="C88" location="Q1B5" display="Section I - B5" xr:uid="{9FF0A7D3-7F9A-481F-8042-175E8C95F8D0}"/>
    <hyperlink ref="C90" location="Q1C3" display="Section I - C3" xr:uid="{453CDC8B-0EBB-4770-963E-1EC87A020CC2}"/>
    <hyperlink ref="C91" location="Q1C4" display="Section I - C4" xr:uid="{75513728-4E1F-4736-8A2C-100EBE4F694B}"/>
    <hyperlink ref="C92" location="Q1D3" display="Section I - D3" xr:uid="{C3C59843-DCFC-4D9A-9189-34ED7A9364F5}"/>
    <hyperlink ref="C93" location="Q1D4" display="Section I - D4" xr:uid="{A393D717-8622-4AB1-9F83-CD8580A04352}"/>
    <hyperlink ref="F89" location="Q2C2" display="Section II - C2" xr:uid="{0FA9E69C-A594-4E9F-B1E3-6E852DEFE762}"/>
    <hyperlink ref="F90" location="Q2D2" display="Section II - D2" xr:uid="{8E5EDE3B-9E42-4A3F-A2E3-E07907F14EC8}"/>
    <hyperlink ref="C117" location="Q2A3" display="Section II  - A3" xr:uid="{7D0C588C-3AB9-4331-840D-3EC9B2873DA5}"/>
    <hyperlink ref="C118" location="Q2B1" display="Section II  - B1" xr:uid="{D2DADDC0-5901-45A9-868B-E8F6516346CF}"/>
    <hyperlink ref="C119" location="Q2C2" display="Section II  - C2" xr:uid="{64A037AF-4F89-4DFA-B01A-9EA8E1800A48}"/>
    <hyperlink ref="C354" location="Q3A10" display="Section III - A10" xr:uid="{B81BC839-4B33-4610-A589-78E3F49BEFE5}"/>
    <hyperlink ref="C456" location="Q2A6" display="Section II - A6" xr:uid="{C14215EC-D997-4DAC-99E4-6CEE66F58946}"/>
    <hyperlink ref="F479" location="Q2B2" display="Section II - B2" xr:uid="{B1B2F6D9-A461-4F01-8F62-E4762C397185}"/>
    <hyperlink ref="C146" location="Q2A2" display="Section II - A2" xr:uid="{46A060AF-B031-4D04-B985-6FEA0E48EB78}"/>
    <hyperlink ref="C409" location="Q1A3" display="Section I - A3" xr:uid="{E6E2758D-78FA-43EE-8DFC-24494626FE5F}"/>
    <hyperlink ref="C410" location="Q2A3" display="Section II - A3" xr:uid="{F2EF51D6-ACAA-4E41-B8D3-CA5B5A16FA95}"/>
    <hyperlink ref="C411" location="Q3A8" display="Section III - A8" xr:uid="{31AB0545-F734-48F4-B098-0829908D3D87}"/>
    <hyperlink ref="C182" location="Q2A4" display="Section II - A4" xr:uid="{E868401F-6567-4DEE-AC9B-460A75AFBE42}"/>
    <hyperlink ref="C75" r:id="rId22" display="https://ccme.ca/en/res/niframework_en.pdf" xr:uid="{58A412B3-7B9A-439A-982B-EE0EB5DF13C5}"/>
    <hyperlink ref="C79" r:id="rId23" display="https://www.intactcentreclimateadaptation.ca/rising-seas-and-shifting-sands-combining-natural-and-grey-infrastructure-to-protect-canadas-eastern-and-western-coastal-communities/" xr:uid="{BB8B50CA-71D2-40E3-88A3-C38F7384ED01}"/>
    <hyperlink ref="C78" r:id="rId24" display="https://www.intactcentreclimateadaptation.ca/managing-flooding-and-erosion-at-the-watershed-scale/" xr:uid="{F6A0374A-953B-48C7-99B4-F013FD53D2B8}"/>
    <hyperlink ref="C74" r:id="rId25" display="https://www.csagroup.org/store/product/2705376/" xr:uid="{E8FDEBD2-BB7D-451F-B193-A6A9CA19852F}"/>
    <hyperlink ref="C77" r:id="rId26" display="https://mnai.ca/media/2018/01/FCMPrimer_Jan1_2018.pdf" xr:uid="{039350DD-0001-4181-8089-9EFF371DBF8D}"/>
    <hyperlink ref="C76" r:id="rId27" location=":~:text=a%20Changing%20Climate-,Getting%20Nature%20on%20the%20Balance%20Sheet%3A%20Recognizing%20the%20Financial%20Value,Assets%20in%20a%20Changing%20Climate&amp;text=This%20paper%20calls%20for%20the,rules%20to%20safeguard%20natural%20resilience." display="https://www.intactcentreclimateadaptation.ca/getting-nature-on-the-balance-sheet/ - :~:text=a%20Changing%20Climate-,Getting%20Nature%20on%20the%20Balance%20Sheet%3A%20Recognizing%20the%20Financial%20Value,Assets%20in%20a%20Changing%20Climate&amp;text=This%20paper%20calls%20for%20the,rules%20to%20safeguard%20natural%20resilience." xr:uid="{EAFECC6D-1D86-4A54-96E5-5EF4363FC78F}"/>
    <hyperlink ref="C183" location="Q3A2" display="Section III - A2" xr:uid="{9FB8AC9B-E05A-44E1-8F0D-D43719528C74}"/>
    <hyperlink ref="C271:I271" r:id="rId28" display="Infrastructures essentielles du Canada (Sécurité publique Canada 2022)" xr:uid="{CBF786BD-BE92-8A40-A717-28E2B2DA1BF5}"/>
    <hyperlink ref="C479:D479" location="Q1B4" display="&lt; Section I - B4" xr:uid="{27D28BCD-6581-DB4F-97AE-0BD2B5981E17}"/>
    <hyperlink ref="C480:D480" location="S1_B5" display="Section I - B5" xr:uid="{F86629AD-1ECC-E24D-98A3-7AF16723812E}"/>
    <hyperlink ref="C467:M467" r:id="rId29" display="Mesures clés de résilience aux inondations pour les biens immobiliers commerciaux au Canada (Centre Intact d'adaptation au climat, 2023)" xr:uid="{ED46C2B0-F31A-D841-883F-EBBAFB6BC6D7}"/>
    <hyperlink ref="C13:D13" location="Q2A5" display="&lt; Section II - A5" xr:uid="{1CF748A8-842F-DB40-822F-A547D4363D2D}"/>
    <hyperlink ref="C14:D14" location="S2_C1" display="Section II - C1" xr:uid="{03C730F1-F60A-354D-9CA6-A216E9768E1C}"/>
    <hyperlink ref="C15:D15" location="S2_D1" display="Section II - D1" xr:uid="{5E69B8E8-32BF-B44D-8DE2-B8AD2EA2632B}"/>
    <hyperlink ref="F13:G13" location="S3_A4a" display="Section III - A4" xr:uid="{02C08CCD-56E3-874D-9473-22DD43BAB5AE}"/>
    <hyperlink ref="F14:G14" location="S3_B1" display="Section III - B1" xr:uid="{8066E9BA-CF11-9446-AB66-2597605942E8}"/>
    <hyperlink ref="F16:G16" location="S3_D2" display="Section III - D2" xr:uid="{9790394B-C3EF-B64B-9CAD-67E28DD32701}"/>
    <hyperlink ref="C457" location="Q3A5" display="Section III - A5" xr:uid="{0C74B27E-886D-499F-AF93-B0908990118B}"/>
    <hyperlink ref="C334:M334" r:id="rId30" display="CSA W210:21 Prioritization of flood risk in existing communities, National Standard of Canada  (CSA Group, 2021)." xr:uid="{F07C7FD7-4480-1440-B145-B05AEE44B118}"/>
    <hyperlink ref="C269:M269" r:id="rId31" display="CSA W210:F21 Établissement de priorités pour les risques d’inondation dans les communautés existantes, Norme nationale du Canada (CSA Group, 2021)." xr:uid="{FBF104CA-CD6A-AC47-A5FC-D67D6F4CF95A}"/>
    <hyperlink ref="C81:O81" r:id="rId32" display="Green Shores for Local Government (Stewardship Centre of BC, 2023)" xr:uid="{B800B2DD-1A0C-4242-8D3D-888CD06616B8}"/>
    <hyperlink ref="C487" r:id="rId33" display="https://www.intactcentreclimateadaptation.ca/wp-content/uploads/2019/01/Weathering-the-Storm.pdf" xr:uid="{205AD11C-3C07-F84D-B987-8C6CC844A985}"/>
    <hyperlink ref="C490" r:id="rId34" display="https://www.scc.ca/sites/default/files/files/SCC_RPT_Norton-ICLR-EC-SCC-II-in-New-Sewer-Construction-2019-11-20_ENG.pdf" xr:uid="{2FCD8B7E-1743-4F4B-929F-3397F50B531D}"/>
    <hyperlink ref="C489:M489" r:id="rId35" display="BNQ 3682-320 Atténuation des risques de captage et d'infiltration dans les nouveaux réseaux d'égout sanitaire (BNQ, 2021)" xr:uid="{809BBF0D-A685-DB40-B6FB-008B978DF6B1}"/>
    <hyperlink ref="C488:K488" r:id="rId36" display="CSA S900.1:F18 Adaptation aux changements climatiques pour les stations de traitement des eaux usées" xr:uid="{F1572A00-F159-AC4A-BB4C-90E03658EF45}"/>
    <hyperlink ref="C152" r:id="rId37" display="https://www.csagroup.org/store/product/2705176/" xr:uid="{5F27B3EC-4DA4-5A4F-89CF-9428D1796D68}"/>
    <hyperlink ref="C153" r:id="rId38" display="https://www.intactcentreclimateadaptation.ca/wp-content/uploads/2019/01/Weathering-the-Storm.pdf" xr:uid="{E8E64179-4080-CD46-84D7-6658AC51A70A}"/>
    <hyperlink ref="C154" r:id="rId39" display="https://www.csagroup.org/store/product/CSA W204:19/" xr:uid="{CB2F39D0-E39D-9947-B53F-E09027CDBE1E}"/>
    <hyperlink ref="C155" r:id="rId40" display="https://www.csagroup.org/store/product/2705167/" xr:uid="{FB2DF18A-5493-C549-BEE0-D87983549719}"/>
    <hyperlink ref="C158" r:id="rId41" display="The Municipal How-to Guide for CSA Community Water Standards (CSA Group. 2022)." xr:uid="{9700CF5A-D75B-417B-A7B8-8CC2C671239F}"/>
    <hyperlink ref="C80:O80" r:id="rId42" display="Nature-Based Solutions for Coastal and Riverine Flood and Erosion Risk Management (Vouk, et.al 2021)." xr:uid="{AA4269CC-4138-4EA9-9E47-C904A54E6E06}"/>
    <hyperlink ref="C335:O335" r:id="rId43" display="Surmonter la tempête: élaborer une norme canadienne pour render les zones résidentielles existantes résilientes face aux inondations (Moudrak et Feltmate, 2019)" xr:uid="{1DCD64E0-EB3A-48A5-B25C-6BCE839D688F}"/>
    <hyperlink ref="C268:N268" r:id="rId44" display="Changements climatiques : Le niveau de préparation de 16 grandes villes canadiennes aux risques d’inondation (Feltmate and Moudrak, 2021)" xr:uid="{1E55A5B1-80C5-4D4A-85FB-C00A32CEE145}"/>
    <hyperlink ref="C270:N270" r:id="rId45" display="CSA W204:F19 Conception résiliente aux inondations pour les nouveaux secteurs de développement résidentiel, Norme nationale du Canada (CSA Group, 2019)." xr:uid="{B5D468F0-6C5E-4715-8150-8F1900A78A9E}"/>
    <hyperlink ref="C191" r:id="rId46" display="https://www.intactcentreclimateadaptation.ca/recent-reports/climate-change-and-the-preparedness-of-16-major-canadian-cities-to-limit-flood-risk/" xr:uid="{01BB006C-B550-445B-A9D7-9688904DC707}"/>
    <hyperlink ref="C191:N191" r:id="rId47" display="Changements climatiques : Le niveau de préparation de 16 grandes villes canadiennes aux risques d’inondation (Feltmate and Moudrak, 2021)" xr:uid="{E84F8FAB-EB7E-461B-BA67-D42E7F10C426}"/>
    <hyperlink ref="C244" r:id="rId48" display="https://www.csagroup.org/store/product/2705176/" xr:uid="{1F0E7C3C-08BA-4C92-A798-8A1B56D7705D}"/>
    <hyperlink ref="C244:M244" r:id="rId49" display="CSA W210:F21 Établissement de priorités pour les risques d’inondation dans les communautés existantes, Norme nationale du Canada (CSA Group, 2021)." xr:uid="{7C1D4CDB-3F5B-4A18-9638-C48FEBAABD6E}"/>
    <hyperlink ref="C245:N245" r:id="rId50" display="https://www.centreintactadaptationclimat.ca/les-rapports-recents/surmonter-la-tempete-elaborer-une-norme-canadienne-pour-render-les-zones-residentielles-existantes-resilientes-face-aux-inondations/" xr:uid="{47536206-4776-49D2-B4C0-D81833F3D961}"/>
    <hyperlink ref="C99:J99" r:id="rId51" display="Types et processus de cartographie des zones inondables (Ressources naturelles Canada, 2023)" xr:uid="{7F5DACBB-B370-431E-AFF9-371971595FB7}"/>
    <hyperlink ref="C100:O100" r:id="rId52" display="https://www.centreintactadaptationclimat.ca/les-rapports-recents/surmonter-la-tempete-elaborer-une-norme-canadienne-pour-render-les-zones-residentielles-existantes-resilientes-face-aux-inondations/" xr:uid="{BBF56095-6CCA-4BC2-A48D-62F31DA1096F}"/>
    <hyperlink ref="C101:M101" r:id="rId53" display="CSA W210:F21 Établissement de priorités pour les risques d’inondation dans les communautés existantes, Norme nationale du Canada (CSA Group, 2021)." xr:uid="{9644FA13-3EDD-4DB4-9C27-6FC8AFE86F58}"/>
    <hyperlink ref="C102:J102" r:id="rId54" display="Guides d'orientation fédéraux sur la cartographie des zones inondables (Ressources Naturelles Canada, 2023)" xr:uid="{F9473993-349D-4B55-8A32-0F51EFBB0D92}"/>
    <hyperlink ref="C127" r:id="rId55" display="https://www.intactcentreclimateadaptation.ca/recent-reports/climate-change-and-the-preparedness-of-16-major-canadian-cities-to-limit-flood-risk/" xr:uid="{EA2EAED9-858F-4081-ACC5-B87F46BBFD16}"/>
    <hyperlink ref="C127:N127" r:id="rId56" display="Changements climatiques : Le niveau de préparation de 16 grandes villes canadiennes aux risques d’inondation (Feltmate and Moudrak, 2021)" xr:uid="{5FD57CAE-2026-4F67-9ED3-C7447425738A}"/>
    <hyperlink ref="C361:N361" r:id="rId57" display="Outil : Échelle de maturité pour l’adaptation (Fédération Canadienne des municipalités, 2017-2022)" xr:uid="{3FD653BD-6484-4D67-8B5A-D8C37BD2A163}"/>
    <hyperlink ref="C362:L362" r:id="rId58" display="Trois étapes pour une protection rentable des habitations contre les inondations (Centre Intact d'adaptation au climat, 2023)" xr:uid="{F0CD49FD-88AE-4EF1-BC02-5C7A92E4F3F7}"/>
    <hyperlink ref="C363:O363" r:id="rId59" display="Les éléments constitutifs de la gestion des actifs (Fédération Canadienne des municipalités, 2018)" xr:uid="{872B4F71-9168-4391-B6DF-9423993BAB02}"/>
    <hyperlink ref="C76:O76" r:id="rId60" display="Mers montantes et sables mouvants : Allier les infrastructures naturelles et grises pour protéger les collectivités côtières (Eyquem, et al. 2022)." xr:uid="{A376797D-8CDA-44E9-9CAF-20974567C0F2}"/>
    <hyperlink ref="C74:M74" r:id="rId61" display="CSA W218:F23 Spécifications pour les inventaires d’actifs naturels, Norme nationale du Canada (CSA Group, 2023)" xr:uid="{799CB9C0-8C95-4B0C-BFAA-48B96C8706A4}"/>
    <hyperlink ref="C78:P78" r:id="rId62" display="Gestion des inondations et de l’érosion à l’échelle du bassin versant : Conseils pour aider les gouvernements à utiliser des solutions fondées sur la nature (Eyquem, 2023)." xr:uid="{6D7B60F7-F981-4D37-8625-7DCB961C8C42}"/>
    <hyperlink ref="C79:O79" r:id="rId63" display="Mers montantes et sables mouvants : Allier les infrastructures naturelles et grises pour protéger les collectivités côtières (Eyquem, 2021)." xr:uid="{35D47448-4F00-4FA8-8528-85999710F94D}"/>
    <hyperlink ref="C75:K75" r:id="rId64" display="Cadre de l’infrastructure naturelle : Concepts, définitions et termes clés (CCME, 2021)" xr:uid="{502574DA-A1B6-4815-A646-ABBBCDA1C681}"/>
    <hyperlink ref="C463:M463" r:id="rId65" display="Protégez les maisons contre la menace croissante d’inondations au Canada (Evans et Feltmate, 2019)." xr:uid="{C04D62A3-73C2-4DEA-9A0C-8EA1F4B7B38F}"/>
    <hyperlink ref="C464:N464" r:id="rId66" display="CSA Z800-F18 Lignes directrices sur la protection des sous-sols contre les inondations et la réduction des risques, Norme nationale du Canada (CSA Group, 2018)" xr:uid="{BCB5B0DB-538D-4702-967B-6332DD576A28}"/>
    <hyperlink ref="C465:L465" r:id="rId67" display="Trois étapes pour une protection rentable des habitations contre les inondations (Centre Intact d'adaptation au climat, 2023)" xr:uid="{C5D31DBA-FBCF-48D1-8207-4586080FE382}"/>
    <hyperlink ref="C466:O466" r:id="rId68" display="Avant la tempête : élaboration de lignes directrices sur la résilience aux inondations pour le secteur immobilier commercial au Canada (Moudrak et Feltmate, 2019)." xr:uid="{AC822C55-21B4-4448-98FA-370F721A76C3}"/>
    <hyperlink ref="C486" r:id="rId69" display="https://www.csagroup.org/store/product/2705176/" xr:uid="{8A3A7210-E2DE-4C70-AC9A-5AACC7E2EB1F}"/>
    <hyperlink ref="C486:M486" r:id="rId70" display="CSA W210:F21 Établissement de priorités pour les risques d’inondation dans les communautés existantes, Norme nationale du Canada (CSA Group, 2021)." xr:uid="{18DA4F87-73C2-4500-B41B-3C7587B39834}"/>
    <hyperlink ref="C487:M487" r:id="rId71" display="Surmonter la tempête: élaborer une norme canadienne pour render les zones résidentielles existantes résilientes face aux inondations (Moudrak et Feltmate, 2019)" xr:uid="{6271307C-FD6B-48AA-9F30-601B69BDEED0}"/>
    <hyperlink ref="C152:M152" r:id="rId72" display="CSA W210:F21 Établissement de priorités pour les risques d’inondation dans les communautés existantes, Norme nationale du Canada (CSA Group, 2021)." xr:uid="{2DAAB1D6-19EB-4499-A942-693FF76AFF46}"/>
    <hyperlink ref="C153:O153" r:id="rId73" display="https://www.centreintactadaptationclimat.ca/les-rapports-recents/surmonter-la-tempete-elaborer-une-norme-canadienne-pour-render-les-zones-residentielles-existantes-resilientes-face-aux-inondations/" xr:uid="{FCB0FC74-C262-44A7-9455-FF15464B8ED0}"/>
    <hyperlink ref="C154:N154" r:id="rId74" display="CSA W204:F19 Conception résiliente aux inondations pour les nouveaux secteurs de développement résidentiel, Norme nationale du Canada (CSA Group, 2019)" xr:uid="{8FC11A6E-E624-4FCA-8A06-CE79FE48F653}"/>
    <hyperlink ref="C155:M155" r:id="rId75" display="CSA W211:F21 Norme de gestion des systèmes d’eaux pluviales, Norme nationale du Canada (CSA Group. 2021)" xr:uid="{B7D3872D-1B28-4086-B8F6-DFD43CAD1CCC}"/>
    <hyperlink ref="C158:M158" r:id="rId76" display="Le guide pratique des municipalités sur les normes de Groupe CSA relatives à l’eau des collectivités (CSA Group. 2022)." xr:uid="{923EB181-A2AF-4B5A-8580-3C073DF0AFF6}"/>
    <hyperlink ref="C418:M418" r:id="rId77" display="CSA W210:F21 Établissement de priorités pour les risques d’inondation dans les communautés existantes, Norme nationale du Canada (CSA Group, 2021)." xr:uid="{1377D1CB-736D-46BA-955E-706662AF500D}"/>
    <hyperlink ref="C491:R491" r:id="rId78" display="Élaboration d’un programme efficace et rentable de réduction du captage et de l’infiltration (C/I) (Robinson et Sandink, 2021)" xr:uid="{3AAC8C2F-1B41-46AC-B723-30CB65FDB852}"/>
    <hyperlink ref="C89" location="Q1C3" display="Section I - C3" xr:uid="{4D93A4F3-D4F0-4CD8-A291-4E1196BBFFBB}"/>
    <hyperlink ref="C89:D89" location="Q1C2" display="&lt; Section I - C2" xr:uid="{F261DCE7-BDC0-4C7C-A167-4775897204F4}"/>
    <hyperlink ref="C76:R76" r:id="rId79" display="Inscrire la nature au bilan: la valeur financière des actifs naturels à l’ère des changements climatiques (Eyquem, et al. 2022)." xr:uid="{A6C068EB-AE97-4749-B24F-06704036D65C}"/>
    <hyperlink ref="C99:R99" r:id="rId80" display="Cartographie des inondations (Ressources naturelles Canada, 2023)" xr:uid="{E0594107-B895-4374-9347-4ABC502762FA}"/>
    <hyperlink ref="F15:G15" location="Q3C2" display="&lt; Section III - C2" xr:uid="{3287920F-DB74-48CD-9717-F6E5C007FA93}"/>
    <hyperlink ref="C120" location="Q2C2" display="Section II  - C2" xr:uid="{04648660-38AC-46D4-905E-B04A991B3B2C}"/>
    <hyperlink ref="C120:D120" location="Q2D2" display="&lt; Section II - C2" xr:uid="{90712AD7-6958-4F39-8B81-64E90812636D}"/>
    <hyperlink ref="C156:P157" r:id="rId81" display="CSA PLUS 4013:F19. Guide technique: Élaboration, interprétation et utilisation de l’information relative à l’intensité, à la durée et à la fréquence (IDF) des chutes de pluie : guide à l’intention des spécialistes canadiens en matière de ressources en eau" xr:uid="{A9C49C2F-7360-4F1A-8B16-6952FCF0D7B7}"/>
    <hyperlink ref="C129:R130" r:id="rId82" display="CSA PLUS 4013:F19. Guide technique: Élaboration, interprétation et utilisation de l’information relative à l’intensité, à la durée et à la fréquence (IDF) des chutes de pluie : guide à l’intention des spécialistes canadiens en matière de ressources en eau (Groupe CSA, 2019)." xr:uid="{FEA79CED-7E83-40AB-9008-D2FD2637983E}"/>
    <hyperlink ref="B522:D523" location="'Background Calculations'!A1" display="Previous" xr:uid="{0A353B1C-7736-4B5F-A578-E7815BE855D6}"/>
    <hyperlink ref="Q522:S523" location="Glossaire!B4" display="To Glossary" xr:uid="{A275DD33-9333-4A32-8A7B-70DBF9B2FE3A}"/>
    <hyperlink ref="B522:E523" location="'Calculs et formules'!B9" display="Back to Background Calculations" xr:uid="{B8A815A7-42E1-4327-8B7A-1EC0887028E1}"/>
    <hyperlink ref="J523:K523" location="'Background Calculations'!B6" display="Return to top of page" xr:uid="{BEAA1F30-1C2B-4205-A08C-622FF2BEC345}"/>
    <hyperlink ref="J523:L523" location="'Supporting Information'!B4" display="Return to top of page" xr:uid="{701D085A-B4E2-4F08-B6F6-57277A98B205}"/>
    <hyperlink ref="C145" location="Q1A2" display="Section I  - A2" xr:uid="{ED5EF795-E98D-42B3-B4FB-B31934A6838D}"/>
  </hyperlinks>
  <pageMargins left="0.39370078740157483" right="0.39370078740157483" top="0.39370078740157483" bottom="0.39370078740157483" header="0.51181102362204722" footer="0.51181102362204722"/>
  <pageSetup scale="56" fitToHeight="0" orientation="portrait" horizontalDpi="1200" verticalDpi="1200" r:id="rId83"/>
  <drawing r:id="rId84"/>
  <legacyDrawing r:id="rId8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a740c915-5f18-4c68-bf2e-6f43b2c8da36">
      <Terms xmlns="http://schemas.microsoft.com/office/infopath/2007/PartnerControls"/>
    </lcf76f155ced4ddcb4097134ff3c332f>
    <_ip_UnifiedCompliancePolicyProperties xmlns="http://schemas.microsoft.com/sharepoint/v3" xsi:nil="true"/>
    <TaxCatchAll xmlns="fa2e51a7-8bea-4e0a-abf9-55873f34455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3DFA32E492D2D46A91BD30E2F3D4293" ma:contentTypeVersion="21" ma:contentTypeDescription="Create a new document." ma:contentTypeScope="" ma:versionID="edec34b19088a267de6eeacf6677a06b">
  <xsd:schema xmlns:xsd="http://www.w3.org/2001/XMLSchema" xmlns:xs="http://www.w3.org/2001/XMLSchema" xmlns:p="http://schemas.microsoft.com/office/2006/metadata/properties" xmlns:ns1="http://schemas.microsoft.com/sharepoint/v3" xmlns:ns2="a740c915-5f18-4c68-bf2e-6f43b2c8da36" xmlns:ns3="fa2e51a7-8bea-4e0a-abf9-55873f344559" targetNamespace="http://schemas.microsoft.com/office/2006/metadata/properties" ma:root="true" ma:fieldsID="0d4e91b4a56277575364ba0d5fabc213" ns1:_="" ns2:_="" ns3:_="">
    <xsd:import namespace="http://schemas.microsoft.com/sharepoint/v3"/>
    <xsd:import namespace="a740c915-5f18-4c68-bf2e-6f43b2c8da36"/>
    <xsd:import namespace="fa2e51a7-8bea-4e0a-abf9-55873f34455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OCR"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40c915-5f18-4c68-bf2e-6f43b2c8da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cbf906fe-3e8e-4b22-a6fd-bde302b9218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2e51a7-8bea-4e0a-abf9-55873f34455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b1b5a5f7-a7b5-4606-b194-2dc75f189f88}" ma:internalName="TaxCatchAll" ma:showField="CatchAllData" ma:web="fa2e51a7-8bea-4e0a-abf9-55873f3445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70277B-85AA-4010-AF46-00E2210676F5}">
  <ds:schemaRefs>
    <ds:schemaRef ds:uri="fa2e51a7-8bea-4e0a-abf9-55873f344559"/>
    <ds:schemaRef ds:uri="http://schemas.microsoft.com/office/2006/documentManagement/types"/>
    <ds:schemaRef ds:uri="http://purl.org/dc/elements/1.1/"/>
    <ds:schemaRef ds:uri="http://purl.org/dc/terms/"/>
    <ds:schemaRef ds:uri="http://schemas.microsoft.com/office/2006/metadata/properties"/>
    <ds:schemaRef ds:uri="http://www.w3.org/XML/1998/namespace"/>
    <ds:schemaRef ds:uri="http://purl.org/dc/dcmitype/"/>
    <ds:schemaRef ds:uri="http://schemas.microsoft.com/office/infopath/2007/PartnerControls"/>
    <ds:schemaRef ds:uri="http://schemas.openxmlformats.org/package/2006/metadata/core-properties"/>
    <ds:schemaRef ds:uri="a740c915-5f18-4c68-bf2e-6f43b2c8da36"/>
    <ds:schemaRef ds:uri="http://schemas.microsoft.com/sharepoint/v3"/>
  </ds:schemaRefs>
</ds:datastoreItem>
</file>

<file path=customXml/itemProps2.xml><?xml version="1.0" encoding="utf-8"?>
<ds:datastoreItem xmlns:ds="http://schemas.openxmlformats.org/officeDocument/2006/customXml" ds:itemID="{0A9DFEC8-8C35-4654-9658-8A2EAA0AC129}">
  <ds:schemaRefs>
    <ds:schemaRef ds:uri="http://schemas.microsoft.com/sharepoint/v3/contenttype/forms"/>
  </ds:schemaRefs>
</ds:datastoreItem>
</file>

<file path=customXml/itemProps3.xml><?xml version="1.0" encoding="utf-8"?>
<ds:datastoreItem xmlns:ds="http://schemas.openxmlformats.org/officeDocument/2006/customXml" ds:itemID="{E3D817A7-C711-46B6-BBBC-31B18FBCBF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40c915-5f18-4c68-bf2e-6f43b2c8da36"/>
    <ds:schemaRef ds:uri="fa2e51a7-8bea-4e0a-abf9-55873f3445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a9ee03e0-b78c-4998-8bf4-79b266b85105}" enabled="1" method="Standard" siteId="{723a5a87-f39a-4a22-9247-3fc240c0139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184</vt:i4>
      </vt:variant>
    </vt:vector>
  </HeadingPairs>
  <TitlesOfParts>
    <vt:vector size="196" baseType="lpstr">
      <vt:lpstr>Commencez ici</vt:lpstr>
      <vt:lpstr>Section I</vt:lpstr>
      <vt:lpstr>Section II</vt:lpstr>
      <vt:lpstr>Section III</vt:lpstr>
      <vt:lpstr>Tableau de bord</vt:lpstr>
      <vt:lpstr>Diagrammes radars</vt:lpstr>
      <vt:lpstr>Aperçu</vt:lpstr>
      <vt:lpstr>Calculs et formules</vt:lpstr>
      <vt:lpstr>Information complémentaire</vt:lpstr>
      <vt:lpstr>Glossaire</vt:lpstr>
      <vt:lpstr>Références</vt:lpstr>
      <vt:lpstr>Annotations</vt:lpstr>
      <vt:lpstr>Def_AssetMgmt</vt:lpstr>
      <vt:lpstr>Def_BsmntFlood</vt:lpstr>
      <vt:lpstr>Def_CoastalFlood</vt:lpstr>
      <vt:lpstr>Def_CritInfras</vt:lpstr>
      <vt:lpstr>Def_Exposure</vt:lpstr>
      <vt:lpstr>Def_FloodHazards</vt:lpstr>
      <vt:lpstr>Def_FloodMap</vt:lpstr>
      <vt:lpstr>Def_FloodMitigation</vt:lpstr>
      <vt:lpstr>Def_Floodplain</vt:lpstr>
      <vt:lpstr>Def_FloodPreparedness</vt:lpstr>
      <vt:lpstr>Def_FloodRisk</vt:lpstr>
      <vt:lpstr>Def_FloodRiskMaps</vt:lpstr>
      <vt:lpstr>Def_GreenInfrastructure</vt:lpstr>
      <vt:lpstr>Def_GreyInfrastructure</vt:lpstr>
      <vt:lpstr>Def_ImperviousSurfaces</vt:lpstr>
      <vt:lpstr>Def_LevelsofServices</vt:lpstr>
      <vt:lpstr>Def_NaturalAssets</vt:lpstr>
      <vt:lpstr>Def_RegulatoryFloodplain</vt:lpstr>
      <vt:lpstr>Def_RiverFlood</vt:lpstr>
      <vt:lpstr>Def_Shoreline</vt:lpstr>
      <vt:lpstr>Def_SocialVulnerability</vt:lpstr>
      <vt:lpstr>Def_SurfacePonding</vt:lpstr>
      <vt:lpstr>Def_Topography</vt:lpstr>
      <vt:lpstr>Def_VulnerablePopulations</vt:lpstr>
      <vt:lpstr>Def_Watercourses</vt:lpstr>
      <vt:lpstr>Def_WatershedMgmt</vt:lpstr>
      <vt:lpstr>HML_Options</vt:lpstr>
      <vt:lpstr>HMLN</vt:lpstr>
      <vt:lpstr>HMLN_Options</vt:lpstr>
      <vt:lpstr>Info_AgeDevelopment</vt:lpstr>
      <vt:lpstr>Info_CritInfrastructure</vt:lpstr>
      <vt:lpstr>Info_EmergencyResponse</vt:lpstr>
      <vt:lpstr>Info_FloodHistory</vt:lpstr>
      <vt:lpstr>Info_FloodMapping</vt:lpstr>
      <vt:lpstr>Info_FloodRiskAssessment</vt:lpstr>
      <vt:lpstr>Info_MunicipalStaffCouncil</vt:lpstr>
      <vt:lpstr>Info_NaturalInfrastructure</vt:lpstr>
      <vt:lpstr>Info_PropertyFlood</vt:lpstr>
      <vt:lpstr>Info_SewerSystems</vt:lpstr>
      <vt:lpstr>Info_Stormwater</vt:lpstr>
      <vt:lpstr>Info_VulnerablePopulations</vt:lpstr>
      <vt:lpstr>LtoMCutoff</vt:lpstr>
      <vt:lpstr>MtoHCutoff</vt:lpstr>
      <vt:lpstr>Aperçu!Print_Area</vt:lpstr>
      <vt:lpstr>'Calculs et formules'!Print_Area</vt:lpstr>
      <vt:lpstr>'Commencez ici'!Print_Area</vt:lpstr>
      <vt:lpstr>'Diagrammes radars'!Print_Area</vt:lpstr>
      <vt:lpstr>Glossaire!Print_Area</vt:lpstr>
      <vt:lpstr>'Information complémentaire'!Print_Area</vt:lpstr>
      <vt:lpstr>Références!Print_Area</vt:lpstr>
      <vt:lpstr>'Section I'!Print_Area</vt:lpstr>
      <vt:lpstr>'Section II'!Print_Area</vt:lpstr>
      <vt:lpstr>'Section III'!Print_Area</vt:lpstr>
      <vt:lpstr>'Tableau de bord'!Print_Area</vt:lpstr>
      <vt:lpstr>Aperçu!Print_Titles</vt:lpstr>
      <vt:lpstr>'Commencez ici'!Print_Titles</vt:lpstr>
      <vt:lpstr>Q1A1</vt:lpstr>
      <vt:lpstr>Q1A2</vt:lpstr>
      <vt:lpstr>Q1A3</vt:lpstr>
      <vt:lpstr>Q1B1</vt:lpstr>
      <vt:lpstr>Q1B2</vt:lpstr>
      <vt:lpstr>Q1B3</vt:lpstr>
      <vt:lpstr>Q1B4</vt:lpstr>
      <vt:lpstr>Q1B5</vt:lpstr>
      <vt:lpstr>Q1C1</vt:lpstr>
      <vt:lpstr>Q1C2</vt:lpstr>
      <vt:lpstr>Q1C3</vt:lpstr>
      <vt:lpstr>Q1C4</vt:lpstr>
      <vt:lpstr>Q1D1</vt:lpstr>
      <vt:lpstr>Q1D2</vt:lpstr>
      <vt:lpstr>Q1D3</vt:lpstr>
      <vt:lpstr>Q1D4</vt:lpstr>
      <vt:lpstr>Q2A1</vt:lpstr>
      <vt:lpstr>Q2A2</vt:lpstr>
      <vt:lpstr>Q2A3</vt:lpstr>
      <vt:lpstr>Q2A4</vt:lpstr>
      <vt:lpstr>Q2A5</vt:lpstr>
      <vt:lpstr>Q2A6</vt:lpstr>
      <vt:lpstr>Q2B1</vt:lpstr>
      <vt:lpstr>Q2B2</vt:lpstr>
      <vt:lpstr>Q2C1</vt:lpstr>
      <vt:lpstr>Q2C2</vt:lpstr>
      <vt:lpstr>Q2D1</vt:lpstr>
      <vt:lpstr>Q2D2</vt:lpstr>
      <vt:lpstr>Q3A10</vt:lpstr>
      <vt:lpstr>Q3A2</vt:lpstr>
      <vt:lpstr>Q3A3</vt:lpstr>
      <vt:lpstr>Q3A4</vt:lpstr>
      <vt:lpstr>Q3A5</vt:lpstr>
      <vt:lpstr>Q3A7</vt:lpstr>
      <vt:lpstr>Q3A8</vt:lpstr>
      <vt:lpstr>Q3B1</vt:lpstr>
      <vt:lpstr>Q3B3</vt:lpstr>
      <vt:lpstr>Q3C2</vt:lpstr>
      <vt:lpstr>Q3D2</vt:lpstr>
      <vt:lpstr>S1_A1</vt:lpstr>
      <vt:lpstr>S1_A2</vt:lpstr>
      <vt:lpstr>S1_A3</vt:lpstr>
      <vt:lpstr>S1_B1</vt:lpstr>
      <vt:lpstr>S1_B2</vt:lpstr>
      <vt:lpstr>S1_B3</vt:lpstr>
      <vt:lpstr>S1_B4</vt:lpstr>
      <vt:lpstr>S1_B5</vt:lpstr>
      <vt:lpstr>S1_C1</vt:lpstr>
      <vt:lpstr>S1_C2</vt:lpstr>
      <vt:lpstr>S1_C3</vt:lpstr>
      <vt:lpstr>S1_C4</vt:lpstr>
      <vt:lpstr>S1_D1</vt:lpstr>
      <vt:lpstr>S1_D2</vt:lpstr>
      <vt:lpstr>S1_D3</vt:lpstr>
      <vt:lpstr>S1_D4</vt:lpstr>
      <vt:lpstr>S2_A1</vt:lpstr>
      <vt:lpstr>S2_A2</vt:lpstr>
      <vt:lpstr>S2_A3</vt:lpstr>
      <vt:lpstr>S2_A4a</vt:lpstr>
      <vt:lpstr>S2_A4b</vt:lpstr>
      <vt:lpstr>S2_A4c</vt:lpstr>
      <vt:lpstr>S2_A4d</vt:lpstr>
      <vt:lpstr>S2_A4e</vt:lpstr>
      <vt:lpstr>S2_A4f</vt:lpstr>
      <vt:lpstr>S2_A4g</vt:lpstr>
      <vt:lpstr>S2_A4h</vt:lpstr>
      <vt:lpstr>S2_A5</vt:lpstr>
      <vt:lpstr>S2_A6</vt:lpstr>
      <vt:lpstr>S2_B1a</vt:lpstr>
      <vt:lpstr>S2_B1b</vt:lpstr>
      <vt:lpstr>S2_B2a</vt:lpstr>
      <vt:lpstr>S2_B2b</vt:lpstr>
      <vt:lpstr>S2_C1</vt:lpstr>
      <vt:lpstr>S2_C2a</vt:lpstr>
      <vt:lpstr>S2_C2b</vt:lpstr>
      <vt:lpstr>S2_D1</vt:lpstr>
      <vt:lpstr>S2_D2a</vt:lpstr>
      <vt:lpstr>S2_D2b</vt:lpstr>
      <vt:lpstr>S3_A1</vt:lpstr>
      <vt:lpstr>S3_A10a</vt:lpstr>
      <vt:lpstr>S3_A10b</vt:lpstr>
      <vt:lpstr>S3_A10c</vt:lpstr>
      <vt:lpstr>S3_A10d</vt:lpstr>
      <vt:lpstr>S3_A10e</vt:lpstr>
      <vt:lpstr>S3_A11</vt:lpstr>
      <vt:lpstr>S3_A2a</vt:lpstr>
      <vt:lpstr>S3_A2b</vt:lpstr>
      <vt:lpstr>S3_A2c</vt:lpstr>
      <vt:lpstr>S3_A2d</vt:lpstr>
      <vt:lpstr>S3_A2e</vt:lpstr>
      <vt:lpstr>S3_A2f</vt:lpstr>
      <vt:lpstr>S3_A2g</vt:lpstr>
      <vt:lpstr>S3_A2h</vt:lpstr>
      <vt:lpstr>S3_A3a</vt:lpstr>
      <vt:lpstr>S3_A3b</vt:lpstr>
      <vt:lpstr>S3_A4a</vt:lpstr>
      <vt:lpstr>S3_A4b</vt:lpstr>
      <vt:lpstr>S3_A5</vt:lpstr>
      <vt:lpstr>S3_A6</vt:lpstr>
      <vt:lpstr>S3_A7</vt:lpstr>
      <vt:lpstr>S3_A8</vt:lpstr>
      <vt:lpstr>S3_A9</vt:lpstr>
      <vt:lpstr>S3_B1</vt:lpstr>
      <vt:lpstr>S3_B2</vt:lpstr>
      <vt:lpstr>S3_B3</vt:lpstr>
      <vt:lpstr>S3_B4</vt:lpstr>
      <vt:lpstr>S3_B5</vt:lpstr>
      <vt:lpstr>S3_C1</vt:lpstr>
      <vt:lpstr>S3_C2</vt:lpstr>
      <vt:lpstr>S3_C3</vt:lpstr>
      <vt:lpstr>S3_D1</vt:lpstr>
      <vt:lpstr>S3_D2</vt:lpstr>
      <vt:lpstr>S3_D3</vt:lpstr>
      <vt:lpstr>Score_I_A</vt:lpstr>
      <vt:lpstr>SCORE_I_B</vt:lpstr>
      <vt:lpstr>SCORE_I_C</vt:lpstr>
      <vt:lpstr>Score_I_D</vt:lpstr>
      <vt:lpstr>Score_II_A</vt:lpstr>
      <vt:lpstr>Score_II_B</vt:lpstr>
      <vt:lpstr>Score_II_C</vt:lpstr>
      <vt:lpstr>Score_II_D</vt:lpstr>
      <vt:lpstr>Score_III_A</vt:lpstr>
      <vt:lpstr>Score_III_B</vt:lpstr>
      <vt:lpstr>Score_III_C</vt:lpstr>
      <vt:lpstr>Score_III_D</vt:lpstr>
      <vt:lpstr>SectionIIIIntro</vt:lpstr>
      <vt:lpstr>SectionIIIntro</vt:lpstr>
      <vt:lpstr>SectionIIntro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Melie Monnerat</dc:creator>
  <cp:keywords/>
  <dc:description/>
  <cp:lastModifiedBy>Anabela Bonada</cp:lastModifiedBy>
  <cp:revision/>
  <cp:lastPrinted>2024-04-05T02:57:42Z</cp:lastPrinted>
  <dcterms:created xsi:type="dcterms:W3CDTF">2023-08-21T18:39:00Z</dcterms:created>
  <dcterms:modified xsi:type="dcterms:W3CDTF">2025-07-24T19:44:13Z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0x010100A3DFA32E492D2D46A91BD30E2F3D4293</vt:lpwstr>
  </property>
  <property fmtid="{D5CDD505-2E9C-101B-9397-08002B2CF9AE}" pid="3" name="MediaServiceImageTags">
    <vt:lpwstr/>
  </property>
</Properties>
</file>